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drawings/drawing4.xml" ContentType="application/vnd.openxmlformats-officedocument.drawingml.chartshape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5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codeName="ThisWorkbook" defaultThemeVersion="124226"/>
  <bookViews>
    <workbookView xWindow="-15" yWindow="-15" windowWidth="19065" windowHeight="6600"/>
  </bookViews>
  <sheets>
    <sheet name="Welcome and Information" sheetId="11" r:id="rId1"/>
    <sheet name=" Start" sheetId="7" r:id="rId2"/>
    <sheet name=" Enter Data" sheetId="9" r:id="rId3"/>
    <sheet name=" Process Chart" sheetId="10" r:id="rId4"/>
    <sheet name="Explanation of Terms" sheetId="13" r:id="rId5"/>
    <sheet name="RM List" sheetId="8" state="hidden" r:id="rId6"/>
    <sheet name="Verson Changes" sheetId="14" state="hidden" r:id="rId7"/>
  </sheets>
  <definedNames>
    <definedName name="_xlnm._FilterDatabase" localSheetId="2" hidden="1">' Enter Data'!$A$3:$Y$509</definedName>
    <definedName name="_xlnm.Print_Area" localSheetId="2">' Enter Data'!$G$8:$M$17</definedName>
    <definedName name="_xlnm.Print_Area" localSheetId="5">'RM List'!$A$67:$E$127</definedName>
    <definedName name="RMlist">'RM List'!$B$3:$B$202</definedName>
  </definedNames>
  <calcPr calcId="114210"/>
</workbook>
</file>

<file path=xl/calcChain.xml><?xml version="1.0" encoding="utf-8"?>
<calcChain xmlns="http://schemas.openxmlformats.org/spreadsheetml/2006/main">
  <c r="M79" i="8"/>
  <c r="M85"/>
  <c r="M68"/>
  <c r="M190"/>
  <c r="M191"/>
  <c r="M192"/>
  <c r="M193"/>
  <c r="M194"/>
  <c r="M195"/>
  <c r="M196"/>
  <c r="M197"/>
  <c r="M198"/>
  <c r="M199"/>
  <c r="M200"/>
  <c r="M201"/>
  <c r="M67"/>
  <c r="M66"/>
  <c r="M5"/>
  <c r="M7"/>
  <c r="M135"/>
  <c r="M55"/>
  <c r="M57"/>
  <c r="M141"/>
  <c r="M74"/>
  <c r="M148"/>
  <c r="M83"/>
  <c r="M156"/>
  <c r="M155"/>
  <c r="M89"/>
  <c r="M163"/>
  <c r="M171"/>
  <c r="M172"/>
  <c r="M170"/>
  <c r="M96"/>
  <c r="M103"/>
  <c r="M179"/>
  <c r="M109"/>
  <c r="M189"/>
  <c r="M188"/>
  <c r="M54"/>
  <c r="M134"/>
  <c r="M140"/>
  <c r="M56"/>
  <c r="M73"/>
  <c r="M147"/>
  <c r="M82"/>
  <c r="M161"/>
  <c r="M88"/>
  <c r="M169"/>
  <c r="M10"/>
  <c r="M11"/>
  <c r="M22"/>
  <c r="M30"/>
  <c r="M29"/>
  <c r="M119"/>
  <c r="M39"/>
  <c r="M36"/>
  <c r="M121"/>
  <c r="M60"/>
  <c r="M59"/>
  <c r="M127"/>
  <c r="B4"/>
  <c r="B6"/>
  <c r="B8"/>
  <c r="B9"/>
  <c r="B10"/>
  <c r="B11"/>
  <c r="B20"/>
  <c r="B21"/>
  <c r="B16"/>
  <c r="B17"/>
  <c r="B18"/>
  <c r="B19"/>
  <c r="B29"/>
  <c r="B30"/>
  <c r="B25"/>
  <c r="B26"/>
  <c r="B27"/>
  <c r="B28"/>
  <c r="B38"/>
  <c r="B39"/>
  <c r="B40"/>
  <c r="B41"/>
  <c r="B34"/>
  <c r="B35"/>
  <c r="B36"/>
  <c r="B37"/>
  <c r="B48"/>
  <c r="B49"/>
  <c r="B44"/>
  <c r="B45"/>
  <c r="B46"/>
  <c r="B47"/>
  <c r="B59"/>
  <c r="B60"/>
  <c r="B52"/>
  <c r="B53"/>
  <c r="B54"/>
  <c r="B55"/>
  <c r="B56"/>
  <c r="B57"/>
  <c r="B58"/>
  <c r="B70"/>
  <c r="B65"/>
  <c r="B66"/>
  <c r="B67"/>
  <c r="B68"/>
  <c r="B69"/>
  <c r="B73"/>
  <c r="B74"/>
  <c r="B75"/>
  <c r="B76"/>
  <c r="B77"/>
  <c r="B85"/>
  <c r="B80"/>
  <c r="B81"/>
  <c r="B82"/>
  <c r="B83"/>
  <c r="B84"/>
  <c r="B93"/>
  <c r="B88"/>
  <c r="B89"/>
  <c r="B90"/>
  <c r="B91"/>
  <c r="B92"/>
  <c r="B96"/>
  <c r="B97"/>
  <c r="B98"/>
  <c r="B99"/>
  <c r="B106"/>
  <c r="B102"/>
  <c r="B103"/>
  <c r="B104"/>
  <c r="B105"/>
  <c r="B113"/>
  <c r="B108"/>
  <c r="B109"/>
  <c r="B110"/>
  <c r="B111"/>
  <c r="B112"/>
  <c r="B118"/>
  <c r="B119"/>
  <c r="B115"/>
  <c r="B116"/>
  <c r="B117"/>
  <c r="B121"/>
  <c r="B122"/>
  <c r="B123"/>
  <c r="B124"/>
  <c r="B128"/>
  <c r="B129"/>
  <c r="B130"/>
  <c r="B131"/>
  <c r="B132"/>
  <c r="B134"/>
  <c r="B135"/>
  <c r="B136"/>
  <c r="B137"/>
  <c r="B140"/>
  <c r="B141"/>
  <c r="B142"/>
  <c r="B143"/>
  <c r="B144"/>
  <c r="B145"/>
  <c r="B148"/>
  <c r="B149"/>
  <c r="B150"/>
  <c r="B151"/>
  <c r="B154"/>
  <c r="B155"/>
  <c r="B156"/>
  <c r="B157"/>
  <c r="B158"/>
  <c r="B161"/>
  <c r="B162"/>
  <c r="B163"/>
  <c r="B164"/>
  <c r="B165"/>
  <c r="B166"/>
  <c r="B169"/>
  <c r="B170"/>
  <c r="B171"/>
  <c r="B172"/>
  <c r="B174"/>
  <c r="B176"/>
  <c r="B177"/>
  <c r="B178"/>
  <c r="B179"/>
  <c r="B180"/>
  <c r="B185"/>
  <c r="B186"/>
  <c r="B187"/>
  <c r="B188"/>
  <c r="B189"/>
  <c r="B190"/>
  <c r="B192"/>
  <c r="B193"/>
  <c r="B194"/>
  <c r="B195"/>
  <c r="B196"/>
  <c r="B197"/>
  <c r="B198"/>
  <c r="B199"/>
  <c r="B203"/>
  <c r="B204"/>
  <c r="M185"/>
  <c r="M186"/>
  <c r="M187"/>
  <c r="M177"/>
  <c r="M178"/>
  <c r="M168"/>
  <c r="M162"/>
  <c r="M154"/>
  <c r="M114"/>
  <c r="M108"/>
  <c r="M102"/>
  <c r="M101"/>
  <c r="M28"/>
  <c r="M38"/>
  <c r="M53"/>
  <c r="M133"/>
  <c r="M86"/>
  <c r="M81"/>
  <c r="M125"/>
  <c r="M46"/>
  <c r="M47"/>
  <c r="M126"/>
  <c r="M35"/>
  <c r="M27"/>
  <c r="M118"/>
  <c r="M18"/>
  <c r="M19"/>
  <c r="M21"/>
  <c r="M138"/>
  <c r="M132"/>
  <c r="M139"/>
  <c r="M146"/>
  <c r="M65"/>
  <c r="M52"/>
  <c r="M44"/>
  <c r="M45"/>
  <c r="M34"/>
  <c r="M26"/>
  <c r="M20"/>
  <c r="M87"/>
  <c r="M80"/>
  <c r="M76"/>
  <c r="M6"/>
  <c r="M8"/>
  <c r="M9"/>
  <c r="M12"/>
  <c r="M13"/>
  <c r="M14"/>
  <c r="M15"/>
  <c r="M23"/>
  <c r="M24"/>
  <c r="M16"/>
  <c r="M17"/>
  <c r="M31"/>
  <c r="M32"/>
  <c r="M33"/>
  <c r="M25"/>
  <c r="M40"/>
  <c r="M41"/>
  <c r="M42"/>
  <c r="M43"/>
  <c r="M37"/>
  <c r="M48"/>
  <c r="M49"/>
  <c r="M50"/>
  <c r="M51"/>
  <c r="M61"/>
  <c r="M62"/>
  <c r="M63"/>
  <c r="M64"/>
  <c r="M58"/>
  <c r="M70"/>
  <c r="M71"/>
  <c r="M72"/>
  <c r="M69"/>
  <c r="M78"/>
  <c r="M75"/>
  <c r="M77"/>
  <c r="M84"/>
  <c r="M93"/>
  <c r="M94"/>
  <c r="M95"/>
  <c r="M90"/>
  <c r="M91"/>
  <c r="M92"/>
  <c r="M100"/>
  <c r="M97"/>
  <c r="M98"/>
  <c r="M99"/>
  <c r="M106"/>
  <c r="M107"/>
  <c r="M104"/>
  <c r="M105"/>
  <c r="M113"/>
  <c r="M110"/>
  <c r="M111"/>
  <c r="M112"/>
  <c r="M120"/>
  <c r="M115"/>
  <c r="M116"/>
  <c r="M117"/>
  <c r="M122"/>
  <c r="M123"/>
  <c r="M124"/>
  <c r="M128"/>
  <c r="M129"/>
  <c r="M130"/>
  <c r="M131"/>
  <c r="M136"/>
  <c r="M137"/>
  <c r="M142"/>
  <c r="M143"/>
  <c r="M144"/>
  <c r="M145"/>
  <c r="M149"/>
  <c r="M150"/>
  <c r="M151"/>
  <c r="M152"/>
  <c r="M153"/>
  <c r="M157"/>
  <c r="M158"/>
  <c r="M159"/>
  <c r="M160"/>
  <c r="M164"/>
  <c r="M165"/>
  <c r="M166"/>
  <c r="M167"/>
  <c r="M173"/>
  <c r="M174"/>
  <c r="M175"/>
  <c r="M176"/>
  <c r="M180"/>
  <c r="M181"/>
  <c r="M182"/>
  <c r="M183"/>
  <c r="M184"/>
  <c r="M203"/>
  <c r="M204"/>
  <c r="AI11" i="9"/>
  <c r="J11"/>
  <c r="A10"/>
  <c r="A11"/>
  <c r="A12"/>
  <c r="A13"/>
  <c r="AA13"/>
  <c r="A14"/>
  <c r="A15"/>
  <c r="A16"/>
  <c r="A17"/>
  <c r="AA17"/>
  <c r="A18"/>
  <c r="A19"/>
  <c r="A20"/>
  <c r="A21"/>
  <c r="A22"/>
  <c r="A23"/>
  <c r="A24"/>
  <c r="A25"/>
  <c r="AA25"/>
  <c r="A26"/>
  <c r="A27"/>
  <c r="A28"/>
  <c r="A29"/>
  <c r="A30"/>
  <c r="A31"/>
  <c r="A32"/>
  <c r="A33"/>
  <c r="A34"/>
  <c r="A35"/>
  <c r="A36"/>
  <c r="A37"/>
  <c r="A38"/>
  <c r="AA38"/>
  <c r="AB38"/>
  <c r="A39"/>
  <c r="A40"/>
  <c r="A41"/>
  <c r="A42"/>
  <c r="A43"/>
  <c r="A44"/>
  <c r="AA44"/>
  <c r="A45"/>
  <c r="AA45"/>
  <c r="A46"/>
  <c r="A47"/>
  <c r="A48"/>
  <c r="A49"/>
  <c r="A50"/>
  <c r="A51"/>
  <c r="A52"/>
  <c r="A53"/>
  <c r="AA53"/>
  <c r="A54"/>
  <c r="AA54"/>
  <c r="A55"/>
  <c r="A56"/>
  <c r="A57"/>
  <c r="A58"/>
  <c r="A59"/>
  <c r="A60"/>
  <c r="A61"/>
  <c r="A62"/>
  <c r="A63"/>
  <c r="A64"/>
  <c r="A65"/>
  <c r="AA65"/>
  <c r="A66"/>
  <c r="A67"/>
  <c r="A68"/>
  <c r="A69"/>
  <c r="AA69"/>
  <c r="A70"/>
  <c r="A71"/>
  <c r="A72"/>
  <c r="A73"/>
  <c r="A74"/>
  <c r="A75"/>
  <c r="A76"/>
  <c r="AA76"/>
  <c r="A77"/>
  <c r="AA77"/>
  <c r="A78"/>
  <c r="A79"/>
  <c r="A80"/>
  <c r="A81"/>
  <c r="AA81"/>
  <c r="A82"/>
  <c r="A83"/>
  <c r="A84"/>
  <c r="A85"/>
  <c r="A86"/>
  <c r="A87"/>
  <c r="A88"/>
  <c r="A89"/>
  <c r="AA89"/>
  <c r="A90"/>
  <c r="A91"/>
  <c r="A92"/>
  <c r="A93"/>
  <c r="A94"/>
  <c r="A95"/>
  <c r="A96"/>
  <c r="A97"/>
  <c r="A98"/>
  <c r="A99"/>
  <c r="A100"/>
  <c r="A101"/>
  <c r="A102"/>
  <c r="AA102"/>
  <c r="A103"/>
  <c r="A104"/>
  <c r="A105"/>
  <c r="A106"/>
  <c r="A107"/>
  <c r="A108"/>
  <c r="AA108"/>
  <c r="A109"/>
  <c r="AA109"/>
  <c r="A110"/>
  <c r="AA110"/>
  <c r="AB110"/>
  <c r="A111"/>
  <c r="A112"/>
  <c r="A113"/>
  <c r="A114"/>
  <c r="A115"/>
  <c r="A116"/>
  <c r="AA116"/>
  <c r="AB116"/>
  <c r="A117"/>
  <c r="AA117"/>
  <c r="A118"/>
  <c r="AA118"/>
  <c r="AB118"/>
  <c r="A119"/>
  <c r="A120"/>
  <c r="A121"/>
  <c r="A122"/>
  <c r="A123"/>
  <c r="A124"/>
  <c r="A125"/>
  <c r="A126"/>
  <c r="A127"/>
  <c r="A128"/>
  <c r="A129"/>
  <c r="A130"/>
  <c r="A131"/>
  <c r="A132"/>
  <c r="A133"/>
  <c r="AA133"/>
  <c r="A134"/>
  <c r="AA134"/>
  <c r="AB134"/>
  <c r="A135"/>
  <c r="A136"/>
  <c r="A137"/>
  <c r="A138"/>
  <c r="A139"/>
  <c r="A140"/>
  <c r="AA140"/>
  <c r="A141"/>
  <c r="AA141"/>
  <c r="A142"/>
  <c r="A143"/>
  <c r="A144"/>
  <c r="A145"/>
  <c r="AA145"/>
  <c r="A146"/>
  <c r="A147"/>
  <c r="A148"/>
  <c r="A149"/>
  <c r="A150"/>
  <c r="AA150"/>
  <c r="A151"/>
  <c r="A152"/>
  <c r="A153"/>
  <c r="AA153"/>
  <c r="A154"/>
  <c r="A155"/>
  <c r="A156"/>
  <c r="A157"/>
  <c r="A158"/>
  <c r="A159"/>
  <c r="A160"/>
  <c r="A161"/>
  <c r="A162"/>
  <c r="A163"/>
  <c r="A164"/>
  <c r="A165"/>
  <c r="A166"/>
  <c r="AA166"/>
  <c r="A167"/>
  <c r="A168"/>
  <c r="A169"/>
  <c r="A170"/>
  <c r="A171"/>
  <c r="A172"/>
  <c r="AA172"/>
  <c r="A173"/>
  <c r="AA173"/>
  <c r="A174"/>
  <c r="A175"/>
  <c r="A176"/>
  <c r="A177"/>
  <c r="A178"/>
  <c r="A179"/>
  <c r="A180"/>
  <c r="AA180"/>
  <c r="AB180"/>
  <c r="A181"/>
  <c r="AA181"/>
  <c r="A182"/>
  <c r="AA182"/>
  <c r="AB182"/>
  <c r="A183"/>
  <c r="A184"/>
  <c r="A185"/>
  <c r="A186"/>
  <c r="A187"/>
  <c r="A188"/>
  <c r="A189"/>
  <c r="A190"/>
  <c r="A191"/>
  <c r="A192"/>
  <c r="A193"/>
  <c r="A194"/>
  <c r="A195"/>
  <c r="A196"/>
  <c r="A197"/>
  <c r="AA197"/>
  <c r="A198"/>
  <c r="A199"/>
  <c r="A200"/>
  <c r="A201"/>
  <c r="A202"/>
  <c r="A203"/>
  <c r="A204"/>
  <c r="AA204"/>
  <c r="A205"/>
  <c r="AA205"/>
  <c r="A206"/>
  <c r="A207"/>
  <c r="A208"/>
  <c r="A209"/>
  <c r="A210"/>
  <c r="A211"/>
  <c r="A212"/>
  <c r="A213"/>
  <c r="AA213"/>
  <c r="A214"/>
  <c r="A215"/>
  <c r="A216"/>
  <c r="A217"/>
  <c r="A218"/>
  <c r="A219"/>
  <c r="A220"/>
  <c r="A221"/>
  <c r="AA221"/>
  <c r="A222"/>
  <c r="AA222"/>
  <c r="A223"/>
  <c r="A224"/>
  <c r="A225"/>
  <c r="A226"/>
  <c r="A227"/>
  <c r="A228"/>
  <c r="A229"/>
  <c r="AA229"/>
  <c r="A230"/>
  <c r="A231"/>
  <c r="A232"/>
  <c r="A233"/>
  <c r="A234"/>
  <c r="A235"/>
  <c r="A236"/>
  <c r="AA236"/>
  <c r="A237"/>
  <c r="AA237"/>
  <c r="A238"/>
  <c r="A239"/>
  <c r="A240"/>
  <c r="A241"/>
  <c r="A242"/>
  <c r="A243"/>
  <c r="A244"/>
  <c r="AA244"/>
  <c r="AB244"/>
  <c r="A245"/>
  <c r="AA245"/>
  <c r="A246"/>
  <c r="AA246"/>
  <c r="A247"/>
  <c r="A248"/>
  <c r="A249"/>
  <c r="A250"/>
  <c r="A251"/>
  <c r="A252"/>
  <c r="AA252"/>
  <c r="A253"/>
  <c r="AA253"/>
  <c r="A254"/>
  <c r="A255"/>
  <c r="A256"/>
  <c r="A257"/>
  <c r="A258"/>
  <c r="A259"/>
  <c r="A260"/>
  <c r="A261"/>
  <c r="AA261"/>
  <c r="A262"/>
  <c r="A263"/>
  <c r="A264"/>
  <c r="A265"/>
  <c r="A266"/>
  <c r="A267"/>
  <c r="A268"/>
  <c r="AA268"/>
  <c r="A269"/>
  <c r="AA269"/>
  <c r="A270"/>
  <c r="A271"/>
  <c r="A272"/>
  <c r="A273"/>
  <c r="A274"/>
  <c r="A275"/>
  <c r="A276"/>
  <c r="A277"/>
  <c r="AA277"/>
  <c r="A278"/>
  <c r="A279"/>
  <c r="A280"/>
  <c r="A281"/>
  <c r="A282"/>
  <c r="A283"/>
  <c r="A284"/>
  <c r="A285"/>
  <c r="AA285"/>
  <c r="A286"/>
  <c r="A287"/>
  <c r="A288"/>
  <c r="A289"/>
  <c r="A290"/>
  <c r="A291"/>
  <c r="A292"/>
  <c r="AA292"/>
  <c r="A293"/>
  <c r="AA293"/>
  <c r="A294"/>
  <c r="A295"/>
  <c r="A296"/>
  <c r="A297"/>
  <c r="A298"/>
  <c r="A299"/>
  <c r="A300"/>
  <c r="AA300"/>
  <c r="A301"/>
  <c r="AA301"/>
  <c r="A302"/>
  <c r="A303"/>
  <c r="A304"/>
  <c r="A305"/>
  <c r="A306"/>
  <c r="A307"/>
  <c r="A308"/>
  <c r="AA308"/>
  <c r="AB308"/>
  <c r="A309"/>
  <c r="AA309"/>
  <c r="A310"/>
  <c r="A311"/>
  <c r="A312"/>
  <c r="A313"/>
  <c r="A314"/>
  <c r="A315"/>
  <c r="A316"/>
  <c r="A317"/>
  <c r="AA317"/>
  <c r="A318"/>
  <c r="A319"/>
  <c r="A320"/>
  <c r="A321"/>
  <c r="A322"/>
  <c r="A323"/>
  <c r="A324"/>
  <c r="A325"/>
  <c r="AA325"/>
  <c r="A326"/>
  <c r="AA326"/>
  <c r="A327"/>
  <c r="A328"/>
  <c r="A329"/>
  <c r="A330"/>
  <c r="A331"/>
  <c r="A332"/>
  <c r="AA332"/>
  <c r="A333"/>
  <c r="AA333"/>
  <c r="A334"/>
  <c r="A335"/>
  <c r="A336"/>
  <c r="A337"/>
  <c r="A338"/>
  <c r="A339"/>
  <c r="A340"/>
  <c r="A341"/>
  <c r="AA341"/>
  <c r="A342"/>
  <c r="A343"/>
  <c r="A344"/>
  <c r="A345"/>
  <c r="A346"/>
  <c r="A347"/>
  <c r="A348"/>
  <c r="A349"/>
  <c r="AA349"/>
  <c r="A350"/>
  <c r="A351"/>
  <c r="A352"/>
  <c r="A353"/>
  <c r="A354"/>
  <c r="A355"/>
  <c r="A356"/>
  <c r="A357"/>
  <c r="AA357"/>
  <c r="A358"/>
  <c r="A359"/>
  <c r="A360"/>
  <c r="A361"/>
  <c r="A362"/>
  <c r="A363"/>
  <c r="A364"/>
  <c r="AA364"/>
  <c r="A365"/>
  <c r="AA365"/>
  <c r="A366"/>
  <c r="A367"/>
  <c r="A368"/>
  <c r="A369"/>
  <c r="A370"/>
  <c r="A371"/>
  <c r="A372"/>
  <c r="AA372"/>
  <c r="AB372"/>
  <c r="A373"/>
  <c r="AA373"/>
  <c r="A374"/>
  <c r="A375"/>
  <c r="A376"/>
  <c r="A377"/>
  <c r="A378"/>
  <c r="A379"/>
  <c r="A380"/>
  <c r="A381"/>
  <c r="AA381"/>
  <c r="A382"/>
  <c r="AA382"/>
  <c r="A383"/>
  <c r="A384"/>
  <c r="A385"/>
  <c r="A386"/>
  <c r="A387"/>
  <c r="A388"/>
  <c r="AA388"/>
  <c r="A389"/>
  <c r="AA389"/>
  <c r="A390"/>
  <c r="A391"/>
  <c r="A392"/>
  <c r="A393"/>
  <c r="A394"/>
  <c r="A395"/>
  <c r="A396"/>
  <c r="AA396"/>
  <c r="A397"/>
  <c r="AA397"/>
  <c r="A398"/>
  <c r="A399"/>
  <c r="A400"/>
  <c r="A401"/>
  <c r="A402"/>
  <c r="A403"/>
  <c r="A404"/>
  <c r="AA404"/>
  <c r="AB404"/>
  <c r="A405"/>
  <c r="AA405"/>
  <c r="A406"/>
  <c r="A407"/>
  <c r="A408"/>
  <c r="A409"/>
  <c r="A410"/>
  <c r="A411"/>
  <c r="A412"/>
  <c r="A413"/>
  <c r="AA413"/>
  <c r="A414"/>
  <c r="A415"/>
  <c r="A416"/>
  <c r="A417"/>
  <c r="A418"/>
  <c r="A419"/>
  <c r="A420"/>
  <c r="A421"/>
  <c r="AA421"/>
  <c r="A422"/>
  <c r="A423"/>
  <c r="A424"/>
  <c r="A425"/>
  <c r="A426"/>
  <c r="A427"/>
  <c r="A428"/>
  <c r="AA428"/>
  <c r="AB428"/>
  <c r="A429"/>
  <c r="AA429"/>
  <c r="A430"/>
  <c r="A431"/>
  <c r="A432"/>
  <c r="A433"/>
  <c r="A434"/>
  <c r="A435"/>
  <c r="A436"/>
  <c r="AA436"/>
  <c r="AB436"/>
  <c r="A437"/>
  <c r="AA437"/>
  <c r="A438"/>
  <c r="A439"/>
  <c r="A440"/>
  <c r="A441"/>
  <c r="A442"/>
  <c r="A443"/>
  <c r="A444"/>
  <c r="A445"/>
  <c r="AA445"/>
  <c r="A446"/>
  <c r="A447"/>
  <c r="A448"/>
  <c r="A449"/>
  <c r="A450"/>
  <c r="A451"/>
  <c r="A452"/>
  <c r="AA452"/>
  <c r="A453"/>
  <c r="AA453"/>
  <c r="A454"/>
  <c r="A455"/>
  <c r="A456"/>
  <c r="A457"/>
  <c r="A458"/>
  <c r="A459"/>
  <c r="A460"/>
  <c r="AA460"/>
  <c r="A461"/>
  <c r="AA461"/>
  <c r="A462"/>
  <c r="A463"/>
  <c r="A464"/>
  <c r="A465"/>
  <c r="A466"/>
  <c r="A467"/>
  <c r="A468"/>
  <c r="A469"/>
  <c r="AA469"/>
  <c r="A470"/>
  <c r="A471"/>
  <c r="A472"/>
  <c r="A473"/>
  <c r="A474"/>
  <c r="A475"/>
  <c r="A476"/>
  <c r="A477"/>
  <c r="AA477"/>
  <c r="A478"/>
  <c r="A479"/>
  <c r="A480"/>
  <c r="A481"/>
  <c r="A482"/>
  <c r="A483"/>
  <c r="A484"/>
  <c r="A485"/>
  <c r="AA485"/>
  <c r="A486"/>
  <c r="A487"/>
  <c r="A488"/>
  <c r="A489"/>
  <c r="A490"/>
  <c r="A491"/>
  <c r="A492"/>
  <c r="AA492"/>
  <c r="AB492"/>
  <c r="A493"/>
  <c r="AA493"/>
  <c r="A494"/>
  <c r="A495"/>
  <c r="A496"/>
  <c r="A497"/>
  <c r="A498"/>
  <c r="A499"/>
  <c r="A500"/>
  <c r="AA500"/>
  <c r="AB500"/>
  <c r="A501"/>
  <c r="AA501"/>
  <c r="A502"/>
  <c r="A503"/>
  <c r="A504"/>
  <c r="A505"/>
  <c r="A506"/>
  <c r="A507"/>
  <c r="A508"/>
  <c r="AI20"/>
  <c r="J10"/>
  <c r="B2" i="13"/>
  <c r="F2" i="7"/>
  <c r="F1"/>
  <c r="E1" i="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20"/>
  <c r="W321"/>
  <c r="W322"/>
  <c r="W323"/>
  <c r="W324"/>
  <c r="W325"/>
  <c r="W326"/>
  <c r="W327"/>
  <c r="W328"/>
  <c r="W329"/>
  <c r="W330"/>
  <c r="W331"/>
  <c r="W332"/>
  <c r="W333"/>
  <c r="W334"/>
  <c r="W335"/>
  <c r="W336"/>
  <c r="W337"/>
  <c r="W338"/>
  <c r="W339"/>
  <c r="W340"/>
  <c r="W341"/>
  <c r="W342"/>
  <c r="W343"/>
  <c r="W344"/>
  <c r="W345"/>
  <c r="W346"/>
  <c r="W347"/>
  <c r="W348"/>
  <c r="W349"/>
  <c r="W350"/>
  <c r="W351"/>
  <c r="W352"/>
  <c r="W353"/>
  <c r="W354"/>
  <c r="W355"/>
  <c r="W356"/>
  <c r="W357"/>
  <c r="W358"/>
  <c r="W359"/>
  <c r="W360"/>
  <c r="W361"/>
  <c r="W362"/>
  <c r="W363"/>
  <c r="W364"/>
  <c r="W365"/>
  <c r="W366"/>
  <c r="W367"/>
  <c r="W368"/>
  <c r="W369"/>
  <c r="W370"/>
  <c r="W371"/>
  <c r="W372"/>
  <c r="W373"/>
  <c r="W374"/>
  <c r="W375"/>
  <c r="W376"/>
  <c r="W377"/>
  <c r="W378"/>
  <c r="W379"/>
  <c r="W380"/>
  <c r="W381"/>
  <c r="W382"/>
  <c r="W383"/>
  <c r="W384"/>
  <c r="W385"/>
  <c r="W386"/>
  <c r="W387"/>
  <c r="W388"/>
  <c r="W389"/>
  <c r="W390"/>
  <c r="W391"/>
  <c r="W392"/>
  <c r="W393"/>
  <c r="W394"/>
  <c r="W395"/>
  <c r="W396"/>
  <c r="W397"/>
  <c r="W398"/>
  <c r="W399"/>
  <c r="W400"/>
  <c r="W401"/>
  <c r="W402"/>
  <c r="W403"/>
  <c r="W404"/>
  <c r="W405"/>
  <c r="W406"/>
  <c r="W407"/>
  <c r="W408"/>
  <c r="W409"/>
  <c r="W410"/>
  <c r="W411"/>
  <c r="W412"/>
  <c r="W413"/>
  <c r="W414"/>
  <c r="W415"/>
  <c r="W416"/>
  <c r="W417"/>
  <c r="W418"/>
  <c r="W419"/>
  <c r="W420"/>
  <c r="W421"/>
  <c r="W422"/>
  <c r="W423"/>
  <c r="W424"/>
  <c r="W425"/>
  <c r="W426"/>
  <c r="W427"/>
  <c r="W428"/>
  <c r="W429"/>
  <c r="W430"/>
  <c r="W431"/>
  <c r="W432"/>
  <c r="W433"/>
  <c r="W434"/>
  <c r="W435"/>
  <c r="W436"/>
  <c r="W437"/>
  <c r="W438"/>
  <c r="W439"/>
  <c r="W440"/>
  <c r="W441"/>
  <c r="W442"/>
  <c r="W443"/>
  <c r="W444"/>
  <c r="W445"/>
  <c r="W446"/>
  <c r="W447"/>
  <c r="W448"/>
  <c r="W449"/>
  <c r="W450"/>
  <c r="W451"/>
  <c r="W452"/>
  <c r="W453"/>
  <c r="W454"/>
  <c r="W455"/>
  <c r="W456"/>
  <c r="W457"/>
  <c r="W458"/>
  <c r="W459"/>
  <c r="W460"/>
  <c r="W461"/>
  <c r="W462"/>
  <c r="W463"/>
  <c r="W464"/>
  <c r="W465"/>
  <c r="W466"/>
  <c r="W467"/>
  <c r="W468"/>
  <c r="W469"/>
  <c r="W470"/>
  <c r="W471"/>
  <c r="W472"/>
  <c r="W473"/>
  <c r="W474"/>
  <c r="W475"/>
  <c r="W476"/>
  <c r="W477"/>
  <c r="W478"/>
  <c r="W479"/>
  <c r="W480"/>
  <c r="W481"/>
  <c r="W482"/>
  <c r="W483"/>
  <c r="W484"/>
  <c r="W485"/>
  <c r="W486"/>
  <c r="W487"/>
  <c r="W488"/>
  <c r="W489"/>
  <c r="W490"/>
  <c r="W491"/>
  <c r="W492"/>
  <c r="W493"/>
  <c r="W494"/>
  <c r="W495"/>
  <c r="W496"/>
  <c r="W497"/>
  <c r="W498"/>
  <c r="W499"/>
  <c r="W500"/>
  <c r="W501"/>
  <c r="W502"/>
  <c r="W503"/>
  <c r="W504"/>
  <c r="W505"/>
  <c r="W506"/>
  <c r="W507"/>
  <c r="W508"/>
  <c r="AI12"/>
  <c r="M4" i="8"/>
  <c r="AA507" i="9"/>
  <c r="AA505"/>
  <c r="AA503"/>
  <c r="AA497"/>
  <c r="Y498"/>
  <c r="AA491"/>
  <c r="AA489"/>
  <c r="AA487"/>
  <c r="AA481"/>
  <c r="AA475"/>
  <c r="AA473"/>
  <c r="AA471"/>
  <c r="AA465"/>
  <c r="AA459"/>
  <c r="AA457"/>
  <c r="AA455"/>
  <c r="AB455"/>
  <c r="AA449"/>
  <c r="AA443"/>
  <c r="AA441"/>
  <c r="AA439"/>
  <c r="AA433"/>
  <c r="AA427"/>
  <c r="AA425"/>
  <c r="AA423"/>
  <c r="AA417"/>
  <c r="AA411"/>
  <c r="AA409"/>
  <c r="AA407"/>
  <c r="AA401"/>
  <c r="AA395"/>
  <c r="E395"/>
  <c r="AA393"/>
  <c r="AA391"/>
  <c r="AB391"/>
  <c r="AA385"/>
  <c r="AA379"/>
  <c r="AA377"/>
  <c r="AA375"/>
  <c r="AA369"/>
  <c r="AB369"/>
  <c r="AA363"/>
  <c r="AA361"/>
  <c r="AA359"/>
  <c r="AA353"/>
  <c r="AA347"/>
  <c r="AA345"/>
  <c r="AA343"/>
  <c r="AA337"/>
  <c r="Y338"/>
  <c r="AA331"/>
  <c r="AA329"/>
  <c r="AA327"/>
  <c r="AA321"/>
  <c r="AA315"/>
  <c r="AA313"/>
  <c r="AA311"/>
  <c r="AA305"/>
  <c r="AA299"/>
  <c r="AA297"/>
  <c r="AA295"/>
  <c r="AA289"/>
  <c r="AA283"/>
  <c r="AA281"/>
  <c r="AA279"/>
  <c r="AA273"/>
  <c r="AA267"/>
  <c r="E267"/>
  <c r="AA265"/>
  <c r="AA263"/>
  <c r="AB263"/>
  <c r="AA257"/>
  <c r="AA251"/>
  <c r="AA249"/>
  <c r="AA247"/>
  <c r="AA241"/>
  <c r="AB241"/>
  <c r="AA235"/>
  <c r="AA233"/>
  <c r="AA231"/>
  <c r="AA225"/>
  <c r="AA219"/>
  <c r="AA217"/>
  <c r="AA215"/>
  <c r="AA209"/>
  <c r="Y210"/>
  <c r="AA203"/>
  <c r="AA201"/>
  <c r="AA199"/>
  <c r="AB199"/>
  <c r="AA195"/>
  <c r="AA191"/>
  <c r="AA189"/>
  <c r="AA187"/>
  <c r="AA183"/>
  <c r="AA177"/>
  <c r="X177"/>
  <c r="AA175"/>
  <c r="E175"/>
  <c r="AA169"/>
  <c r="AA165"/>
  <c r="X165"/>
  <c r="AA163"/>
  <c r="AA161"/>
  <c r="AA157"/>
  <c r="X153"/>
  <c r="AA151"/>
  <c r="AA149"/>
  <c r="X145"/>
  <c r="AA139"/>
  <c r="AA137"/>
  <c r="AA131"/>
  <c r="AA127"/>
  <c r="AA125"/>
  <c r="AA123"/>
  <c r="AA119"/>
  <c r="AA113"/>
  <c r="AA111"/>
  <c r="AA105"/>
  <c r="AA101"/>
  <c r="X101"/>
  <c r="AA99"/>
  <c r="AA97"/>
  <c r="AA93"/>
  <c r="X89"/>
  <c r="AA87"/>
  <c r="AA85"/>
  <c r="X81"/>
  <c r="AA75"/>
  <c r="AA73"/>
  <c r="X73"/>
  <c r="AA67"/>
  <c r="AA63"/>
  <c r="AA61"/>
  <c r="AA59"/>
  <c r="AA55"/>
  <c r="AA49"/>
  <c r="Y50"/>
  <c r="AA47"/>
  <c r="AA41"/>
  <c r="Y42"/>
  <c r="AA37"/>
  <c r="AA35"/>
  <c r="AA33"/>
  <c r="AA29"/>
  <c r="X29"/>
  <c r="X25"/>
  <c r="AA23"/>
  <c r="AA21"/>
  <c r="Y21"/>
  <c r="X17"/>
  <c r="AA11"/>
  <c r="AA508"/>
  <c r="AA502"/>
  <c r="AA498"/>
  <c r="AA496"/>
  <c r="AA490"/>
  <c r="E490"/>
  <c r="AA484"/>
  <c r="Y485"/>
  <c r="AB484"/>
  <c r="AA482"/>
  <c r="AA476"/>
  <c r="AA472"/>
  <c r="AA468"/>
  <c r="AB468"/>
  <c r="AA464"/>
  <c r="AB460"/>
  <c r="AA458"/>
  <c r="E458"/>
  <c r="AA456"/>
  <c r="AB452"/>
  <c r="AA444"/>
  <c r="AB444"/>
  <c r="AA438"/>
  <c r="AA434"/>
  <c r="E434"/>
  <c r="AA432"/>
  <c r="AA426"/>
  <c r="E426"/>
  <c r="AA420"/>
  <c r="AB420"/>
  <c r="AA418"/>
  <c r="E418"/>
  <c r="AA412"/>
  <c r="AB412"/>
  <c r="AA408"/>
  <c r="AA406"/>
  <c r="AA400"/>
  <c r="AB396"/>
  <c r="AA394"/>
  <c r="E394"/>
  <c r="AA392"/>
  <c r="AB388"/>
  <c r="AA380"/>
  <c r="AA374"/>
  <c r="AA370"/>
  <c r="AA368"/>
  <c r="AA366"/>
  <c r="AB364"/>
  <c r="AA362"/>
  <c r="E362"/>
  <c r="AA356"/>
  <c r="AA354"/>
  <c r="AA350"/>
  <c r="AB350"/>
  <c r="AA348"/>
  <c r="AA344"/>
  <c r="AA342"/>
  <c r="AA340"/>
  <c r="AB340"/>
  <c r="AA338"/>
  <c r="AA336"/>
  <c r="AB332"/>
  <c r="AA330"/>
  <c r="AA328"/>
  <c r="AA324"/>
  <c r="AB324"/>
  <c r="AA316"/>
  <c r="AB316"/>
  <c r="AA312"/>
  <c r="AB312"/>
  <c r="AA310"/>
  <c r="AA306"/>
  <c r="AA304"/>
  <c r="AB300"/>
  <c r="AA298"/>
  <c r="E298"/>
  <c r="AB292"/>
  <c r="AA290"/>
  <c r="X290"/>
  <c r="AA284"/>
  <c r="AB284"/>
  <c r="AA280"/>
  <c r="AB280"/>
  <c r="AA276"/>
  <c r="AB276"/>
  <c r="AA274"/>
  <c r="AA272"/>
  <c r="AB268"/>
  <c r="AA266"/>
  <c r="E266"/>
  <c r="AA264"/>
  <c r="AB264"/>
  <c r="AA260"/>
  <c r="AB260"/>
  <c r="AA254"/>
  <c r="AB252"/>
  <c r="AA248"/>
  <c r="AB248"/>
  <c r="AA242"/>
  <c r="AA240"/>
  <c r="AB236"/>
  <c r="AA234"/>
  <c r="E234"/>
  <c r="AA228"/>
  <c r="Y229"/>
  <c r="AB228"/>
  <c r="AA226"/>
  <c r="X226"/>
  <c r="AA220"/>
  <c r="AA216"/>
  <c r="AB216"/>
  <c r="AA212"/>
  <c r="AB212"/>
  <c r="AA210"/>
  <c r="AA208"/>
  <c r="AB204"/>
  <c r="AA202"/>
  <c r="AA200"/>
  <c r="AA196"/>
  <c r="AA188"/>
  <c r="AB188"/>
  <c r="AA184"/>
  <c r="AB184"/>
  <c r="AA178"/>
  <c r="AA176"/>
  <c r="AA174"/>
  <c r="AB174"/>
  <c r="AB172"/>
  <c r="AA170"/>
  <c r="AA164"/>
  <c r="AB164"/>
  <c r="AA162"/>
  <c r="E162"/>
  <c r="AA158"/>
  <c r="AA156"/>
  <c r="AA152"/>
  <c r="AA148"/>
  <c r="AB148"/>
  <c r="AA146"/>
  <c r="AA144"/>
  <c r="AB140"/>
  <c r="AA138"/>
  <c r="AA136"/>
  <c r="AB136"/>
  <c r="AA132"/>
  <c r="AA126"/>
  <c r="AA124"/>
  <c r="X124"/>
  <c r="AB124"/>
  <c r="AA120"/>
  <c r="AA114"/>
  <c r="E114"/>
  <c r="AA112"/>
  <c r="AB108"/>
  <c r="AA106"/>
  <c r="AA100"/>
  <c r="AB100"/>
  <c r="AA98"/>
  <c r="AA92"/>
  <c r="AB92"/>
  <c r="AA88"/>
  <c r="AA86"/>
  <c r="AA84"/>
  <c r="Y85"/>
  <c r="AA82"/>
  <c r="Y82"/>
  <c r="AA80"/>
  <c r="AB76"/>
  <c r="AA74"/>
  <c r="AA72"/>
  <c r="AA68"/>
  <c r="AB68"/>
  <c r="AA62"/>
  <c r="AA60"/>
  <c r="AB60"/>
  <c r="AA56"/>
  <c r="X56"/>
  <c r="AA50"/>
  <c r="AA48"/>
  <c r="AA46"/>
  <c r="X44"/>
  <c r="AA42"/>
  <c r="AA36"/>
  <c r="AA34"/>
  <c r="AA28"/>
  <c r="AB28"/>
  <c r="AA24"/>
  <c r="AA22"/>
  <c r="AA20"/>
  <c r="AA18"/>
  <c r="AA14"/>
  <c r="AA12"/>
  <c r="AA10"/>
  <c r="E498"/>
  <c r="E482"/>
  <c r="E438"/>
  <c r="E382"/>
  <c r="E350"/>
  <c r="E338"/>
  <c r="E326"/>
  <c r="E290"/>
  <c r="E274"/>
  <c r="E246"/>
  <c r="E226"/>
  <c r="E222"/>
  <c r="E210"/>
  <c r="E170"/>
  <c r="E166"/>
  <c r="E138"/>
  <c r="E118"/>
  <c r="E110"/>
  <c r="E102"/>
  <c r="E98"/>
  <c r="E82"/>
  <c r="E74"/>
  <c r="E54"/>
  <c r="E50"/>
  <c r="E46"/>
  <c r="Z47"/>
  <c r="E42"/>
  <c r="E22"/>
  <c r="Z23"/>
  <c r="AA9"/>
  <c r="E507"/>
  <c r="E503"/>
  <c r="E501"/>
  <c r="E497"/>
  <c r="AE497"/>
  <c r="E493"/>
  <c r="E491"/>
  <c r="E485"/>
  <c r="E477"/>
  <c r="E475"/>
  <c r="E471"/>
  <c r="E469"/>
  <c r="E465"/>
  <c r="E461"/>
  <c r="AG461"/>
  <c r="E459"/>
  <c r="E455"/>
  <c r="E453"/>
  <c r="E445"/>
  <c r="E443"/>
  <c r="E439"/>
  <c r="E437"/>
  <c r="AE437"/>
  <c r="E433"/>
  <c r="E429"/>
  <c r="E427"/>
  <c r="E421"/>
  <c r="E413"/>
  <c r="E411"/>
  <c r="E407"/>
  <c r="E405"/>
  <c r="AE405"/>
  <c r="E401"/>
  <c r="E397"/>
  <c r="E391"/>
  <c r="E389"/>
  <c r="E381"/>
  <c r="E379"/>
  <c r="E375"/>
  <c r="E373"/>
  <c r="E369"/>
  <c r="E365"/>
  <c r="E363"/>
  <c r="E357"/>
  <c r="E349"/>
  <c r="E347"/>
  <c r="E343"/>
  <c r="E341"/>
  <c r="E337"/>
  <c r="E333"/>
  <c r="AG333"/>
  <c r="E331"/>
  <c r="E325"/>
  <c r="E317"/>
  <c r="E315"/>
  <c r="E311"/>
  <c r="E309"/>
  <c r="E305"/>
  <c r="E301"/>
  <c r="E299"/>
  <c r="E293"/>
  <c r="E285"/>
  <c r="E283"/>
  <c r="E279"/>
  <c r="E277"/>
  <c r="E273"/>
  <c r="E269"/>
  <c r="E263"/>
  <c r="E261"/>
  <c r="AG261"/>
  <c r="E257"/>
  <c r="AE257"/>
  <c r="AF257"/>
  <c r="E253"/>
  <c r="E251"/>
  <c r="E247"/>
  <c r="E245"/>
  <c r="AE245"/>
  <c r="AF245"/>
  <c r="E241"/>
  <c r="E237"/>
  <c r="E235"/>
  <c r="E231"/>
  <c r="E229"/>
  <c r="E221"/>
  <c r="E219"/>
  <c r="E215"/>
  <c r="E213"/>
  <c r="E209"/>
  <c r="AE209"/>
  <c r="AF209"/>
  <c r="E205"/>
  <c r="E203"/>
  <c r="E199"/>
  <c r="E197"/>
  <c r="E191"/>
  <c r="E187"/>
  <c r="E183"/>
  <c r="E181"/>
  <c r="E177"/>
  <c r="E173"/>
  <c r="E165"/>
  <c r="AE165"/>
  <c r="E161"/>
  <c r="E151"/>
  <c r="E139"/>
  <c r="E131"/>
  <c r="E123"/>
  <c r="E111"/>
  <c r="E99"/>
  <c r="E87"/>
  <c r="E75"/>
  <c r="E59"/>
  <c r="E55"/>
  <c r="E47"/>
  <c r="E35"/>
  <c r="AG35"/>
  <c r="E23"/>
  <c r="X24"/>
  <c r="X28"/>
  <c r="AB36"/>
  <c r="AB44"/>
  <c r="X60"/>
  <c r="Y69"/>
  <c r="AB72"/>
  <c r="X76"/>
  <c r="AB88"/>
  <c r="X92"/>
  <c r="X108"/>
  <c r="Y117"/>
  <c r="AB120"/>
  <c r="X140"/>
  <c r="Y149"/>
  <c r="AB152"/>
  <c r="Y165"/>
  <c r="X172"/>
  <c r="Y181"/>
  <c r="X188"/>
  <c r="AB200"/>
  <c r="X204"/>
  <c r="Y213"/>
  <c r="X220"/>
  <c r="X236"/>
  <c r="Y245"/>
  <c r="X252"/>
  <c r="Y261"/>
  <c r="X268"/>
  <c r="Y277"/>
  <c r="X284"/>
  <c r="Y293"/>
  <c r="X300"/>
  <c r="Y309"/>
  <c r="X316"/>
  <c r="Y325"/>
  <c r="X332"/>
  <c r="Y341"/>
  <c r="AB344"/>
  <c r="X364"/>
  <c r="Y373"/>
  <c r="Y389"/>
  <c r="AB392"/>
  <c r="X396"/>
  <c r="Y405"/>
  <c r="AB408"/>
  <c r="X412"/>
  <c r="Y421"/>
  <c r="X428"/>
  <c r="Y437"/>
  <c r="X444"/>
  <c r="Y453"/>
  <c r="AB456"/>
  <c r="X460"/>
  <c r="Y469"/>
  <c r="AB472"/>
  <c r="X492"/>
  <c r="Y501"/>
  <c r="AB13"/>
  <c r="AB17"/>
  <c r="AB33"/>
  <c r="X45"/>
  <c r="AB49"/>
  <c r="X53"/>
  <c r="X61"/>
  <c r="AB65"/>
  <c r="X65"/>
  <c r="X69"/>
  <c r="AB73"/>
  <c r="X77"/>
  <c r="AB81"/>
  <c r="AB89"/>
  <c r="X93"/>
  <c r="AB105"/>
  <c r="X109"/>
  <c r="X117"/>
  <c r="X125"/>
  <c r="X133"/>
  <c r="X141"/>
  <c r="AB145"/>
  <c r="X149"/>
  <c r="AB153"/>
  <c r="X157"/>
  <c r="Y162"/>
  <c r="AB161"/>
  <c r="X173"/>
  <c r="Y178"/>
  <c r="AB177"/>
  <c r="X181"/>
  <c r="X197"/>
  <c r="AB197"/>
  <c r="X205"/>
  <c r="AB205"/>
  <c r="X209"/>
  <c r="AB209"/>
  <c r="X213"/>
  <c r="AB213"/>
  <c r="Y222"/>
  <c r="X221"/>
  <c r="AB221"/>
  <c r="X229"/>
  <c r="AB229"/>
  <c r="Y234"/>
  <c r="X237"/>
  <c r="AB237"/>
  <c r="X241"/>
  <c r="X245"/>
  <c r="AB245"/>
  <c r="X253"/>
  <c r="AB253"/>
  <c r="X261"/>
  <c r="AB261"/>
  <c r="X269"/>
  <c r="AB269"/>
  <c r="Y274"/>
  <c r="X273"/>
  <c r="AB273"/>
  <c r="X277"/>
  <c r="AB277"/>
  <c r="X285"/>
  <c r="AB285"/>
  <c r="X293"/>
  <c r="AB293"/>
  <c r="Y298"/>
  <c r="X301"/>
  <c r="AB301"/>
  <c r="X305"/>
  <c r="AB305"/>
  <c r="Y310"/>
  <c r="X309"/>
  <c r="AB309"/>
  <c r="X313"/>
  <c r="X317"/>
  <c r="AB317"/>
  <c r="X321"/>
  <c r="X325"/>
  <c r="AB325"/>
  <c r="X329"/>
  <c r="X333"/>
  <c r="AB333"/>
  <c r="X337"/>
  <c r="AB337"/>
  <c r="Y342"/>
  <c r="X341"/>
  <c r="AB341"/>
  <c r="Y350"/>
  <c r="X349"/>
  <c r="AB349"/>
  <c r="X357"/>
  <c r="AB357"/>
  <c r="Y362"/>
  <c r="X361"/>
  <c r="Y366"/>
  <c r="X365"/>
  <c r="AB365"/>
  <c r="X369"/>
  <c r="X373"/>
  <c r="AB373"/>
  <c r="X377"/>
  <c r="Y382"/>
  <c r="X381"/>
  <c r="AB381"/>
  <c r="X385"/>
  <c r="X389"/>
  <c r="AB389"/>
  <c r="X397"/>
  <c r="AB397"/>
  <c r="X401"/>
  <c r="AB401"/>
  <c r="X405"/>
  <c r="AB405"/>
  <c r="X413"/>
  <c r="AB413"/>
  <c r="AB417"/>
  <c r="X421"/>
  <c r="AB421"/>
  <c r="X429"/>
  <c r="AB429"/>
  <c r="Y434"/>
  <c r="X433"/>
  <c r="AB433"/>
  <c r="X437"/>
  <c r="AB437"/>
  <c r="AB441"/>
  <c r="X445"/>
  <c r="AB445"/>
  <c r="X449"/>
  <c r="AB449"/>
  <c r="X453"/>
  <c r="AB453"/>
  <c r="Y458"/>
  <c r="X461"/>
  <c r="AB461"/>
  <c r="X465"/>
  <c r="AB465"/>
  <c r="X469"/>
  <c r="AB469"/>
  <c r="X477"/>
  <c r="AB477"/>
  <c r="X485"/>
  <c r="AB485"/>
  <c r="X493"/>
  <c r="AB493"/>
  <c r="X497"/>
  <c r="AB497"/>
  <c r="X501"/>
  <c r="AB501"/>
  <c r="Y23"/>
  <c r="AB22"/>
  <c r="Y35"/>
  <c r="X38"/>
  <c r="X42"/>
  <c r="AB42"/>
  <c r="X50"/>
  <c r="AB50"/>
  <c r="Y55"/>
  <c r="X54"/>
  <c r="AB54"/>
  <c r="Y75"/>
  <c r="AB74"/>
  <c r="X74"/>
  <c r="AB82"/>
  <c r="X82"/>
  <c r="Y99"/>
  <c r="AB98"/>
  <c r="X98"/>
  <c r="AB102"/>
  <c r="X102"/>
  <c r="X106"/>
  <c r="AB114"/>
  <c r="X114"/>
  <c r="Y119"/>
  <c r="X118"/>
  <c r="Y127"/>
  <c r="AB126"/>
  <c r="X126"/>
  <c r="Y139"/>
  <c r="AB138"/>
  <c r="X138"/>
  <c r="AB146"/>
  <c r="X146"/>
  <c r="AB150"/>
  <c r="X150"/>
  <c r="AB162"/>
  <c r="AB166"/>
  <c r="AB170"/>
  <c r="X170"/>
  <c r="Y175"/>
  <c r="X174"/>
  <c r="AB178"/>
  <c r="Y183"/>
  <c r="AB202"/>
  <c r="AB210"/>
  <c r="X210"/>
  <c r="AB222"/>
  <c r="X222"/>
  <c r="AB226"/>
  <c r="Y235"/>
  <c r="AB234"/>
  <c r="X234"/>
  <c r="AB242"/>
  <c r="X242"/>
  <c r="AB246"/>
  <c r="X246"/>
  <c r="Y267"/>
  <c r="AB266"/>
  <c r="X266"/>
  <c r="AB274"/>
  <c r="X274"/>
  <c r="AB290"/>
  <c r="Y299"/>
  <c r="AB298"/>
  <c r="X298"/>
  <c r="X306"/>
  <c r="AB310"/>
  <c r="X310"/>
  <c r="Y327"/>
  <c r="X326"/>
  <c r="X330"/>
  <c r="AB338"/>
  <c r="X338"/>
  <c r="X342"/>
  <c r="X350"/>
  <c r="Y363"/>
  <c r="AB362"/>
  <c r="X362"/>
  <c r="AB370"/>
  <c r="Y375"/>
  <c r="X374"/>
  <c r="AB382"/>
  <c r="X382"/>
  <c r="Y395"/>
  <c r="AB394"/>
  <c r="X394"/>
  <c r="AB418"/>
  <c r="Y427"/>
  <c r="AB426"/>
  <c r="X426"/>
  <c r="AB434"/>
  <c r="X434"/>
  <c r="Y439"/>
  <c r="Y459"/>
  <c r="AB458"/>
  <c r="X458"/>
  <c r="AB482"/>
  <c r="X482"/>
  <c r="Y491"/>
  <c r="AB490"/>
  <c r="X490"/>
  <c r="AB498"/>
  <c r="X498"/>
  <c r="Y24"/>
  <c r="X23"/>
  <c r="AB23"/>
  <c r="Y36"/>
  <c r="X35"/>
  <c r="AB35"/>
  <c r="Y48"/>
  <c r="X47"/>
  <c r="AB47"/>
  <c r="Y56"/>
  <c r="X55"/>
  <c r="AB55"/>
  <c r="Y60"/>
  <c r="X59"/>
  <c r="AB59"/>
  <c r="X67"/>
  <c r="AB67"/>
  <c r="Y76"/>
  <c r="X75"/>
  <c r="AB75"/>
  <c r="Y88"/>
  <c r="X87"/>
  <c r="AB87"/>
  <c r="Y100"/>
  <c r="X99"/>
  <c r="AB99"/>
  <c r="X111"/>
  <c r="AB111"/>
  <c r="Y120"/>
  <c r="X119"/>
  <c r="X123"/>
  <c r="X127"/>
  <c r="AB127"/>
  <c r="Y132"/>
  <c r="X131"/>
  <c r="AB131"/>
  <c r="Y140"/>
  <c r="X139"/>
  <c r="AB139"/>
  <c r="AB151"/>
  <c r="X163"/>
  <c r="Y176"/>
  <c r="X175"/>
  <c r="AB175"/>
  <c r="Y184"/>
  <c r="X183"/>
  <c r="AB183"/>
  <c r="Y188"/>
  <c r="X187"/>
  <c r="AB187"/>
  <c r="X191"/>
  <c r="AB191"/>
  <c r="X195"/>
  <c r="Y200"/>
  <c r="X199"/>
  <c r="Y204"/>
  <c r="X203"/>
  <c r="AB203"/>
  <c r="Y216"/>
  <c r="X215"/>
  <c r="AB215"/>
  <c r="X219"/>
  <c r="AB219"/>
  <c r="X231"/>
  <c r="Y236"/>
  <c r="X235"/>
  <c r="AB235"/>
  <c r="Y248"/>
  <c r="X247"/>
  <c r="AB247"/>
  <c r="Y252"/>
  <c r="X251"/>
  <c r="AB251"/>
  <c r="Y264"/>
  <c r="X263"/>
  <c r="Y268"/>
  <c r="X267"/>
  <c r="AB267"/>
  <c r="Y280"/>
  <c r="X279"/>
  <c r="AB279"/>
  <c r="Y284"/>
  <c r="X283"/>
  <c r="AB283"/>
  <c r="X295"/>
  <c r="Y300"/>
  <c r="X299"/>
  <c r="AB299"/>
  <c r="Y312"/>
  <c r="X311"/>
  <c r="AB311"/>
  <c r="Y316"/>
  <c r="X315"/>
  <c r="AB315"/>
  <c r="Y332"/>
  <c r="X331"/>
  <c r="AB331"/>
  <c r="Y344"/>
  <c r="X343"/>
  <c r="AB343"/>
  <c r="Y348"/>
  <c r="X347"/>
  <c r="AB347"/>
  <c r="X359"/>
  <c r="Y364"/>
  <c r="X363"/>
  <c r="AB363"/>
  <c r="X375"/>
  <c r="AB375"/>
  <c r="Y380"/>
  <c r="X379"/>
  <c r="AB379"/>
  <c r="Y392"/>
  <c r="X391"/>
  <c r="Y396"/>
  <c r="X395"/>
  <c r="AB395"/>
  <c r="Y408"/>
  <c r="X407"/>
  <c r="AB407"/>
  <c r="Y412"/>
  <c r="X411"/>
  <c r="AB411"/>
  <c r="X423"/>
  <c r="Y428"/>
  <c r="X427"/>
  <c r="AB427"/>
  <c r="X439"/>
  <c r="AB439"/>
  <c r="Y444"/>
  <c r="X443"/>
  <c r="AB443"/>
  <c r="Y456"/>
  <c r="X455"/>
  <c r="Y460"/>
  <c r="X459"/>
  <c r="AB459"/>
  <c r="Y472"/>
  <c r="X471"/>
  <c r="AB471"/>
  <c r="Y476"/>
  <c r="X475"/>
  <c r="AB475"/>
  <c r="X487"/>
  <c r="Y492"/>
  <c r="X491"/>
  <c r="AB491"/>
  <c r="X503"/>
  <c r="AB503"/>
  <c r="Y508"/>
  <c r="X507"/>
  <c r="AB507"/>
  <c r="AE161"/>
  <c r="AF161"/>
  <c r="AG161"/>
  <c r="AH162"/>
  <c r="AF165"/>
  <c r="AG165"/>
  <c r="AE173"/>
  <c r="AF173"/>
  <c r="AG173"/>
  <c r="AE177"/>
  <c r="AF177"/>
  <c r="AG177"/>
  <c r="AE181"/>
  <c r="AF181"/>
  <c r="AG181"/>
  <c r="AE197"/>
  <c r="AF197"/>
  <c r="AG197"/>
  <c r="AG209"/>
  <c r="AE213"/>
  <c r="AF213"/>
  <c r="AG213"/>
  <c r="AE221"/>
  <c r="AF221"/>
  <c r="AG221"/>
  <c r="AE229"/>
  <c r="AF229"/>
  <c r="AG229"/>
  <c r="AE237"/>
  <c r="AF237"/>
  <c r="AG237"/>
  <c r="AE241"/>
  <c r="AF241"/>
  <c r="AG241"/>
  <c r="AG245"/>
  <c r="AE253"/>
  <c r="AF253"/>
  <c r="AG253"/>
  <c r="AG257"/>
  <c r="AE261"/>
  <c r="AF261"/>
  <c r="AE269"/>
  <c r="AF269"/>
  <c r="AG269"/>
  <c r="AE273"/>
  <c r="AF273"/>
  <c r="AG273"/>
  <c r="AH274"/>
  <c r="AE277"/>
  <c r="AF277"/>
  <c r="AG277"/>
  <c r="AE285"/>
  <c r="AF285"/>
  <c r="AG285"/>
  <c r="AE293"/>
  <c r="AF293"/>
  <c r="AG293"/>
  <c r="AE301"/>
  <c r="AF301"/>
  <c r="AG301"/>
  <c r="AE305"/>
  <c r="AF305"/>
  <c r="AG305"/>
  <c r="AE309"/>
  <c r="AF309"/>
  <c r="AG309"/>
  <c r="AE317"/>
  <c r="AF317"/>
  <c r="AG317"/>
  <c r="AE325"/>
  <c r="AF325"/>
  <c r="AG325"/>
  <c r="AE333"/>
  <c r="AF333"/>
  <c r="AE337"/>
  <c r="AF337"/>
  <c r="AG337"/>
  <c r="AH338"/>
  <c r="AE341"/>
  <c r="AF341"/>
  <c r="AG341"/>
  <c r="AE349"/>
  <c r="AF349"/>
  <c r="AG349"/>
  <c r="AE357"/>
  <c r="AF357"/>
  <c r="AG357"/>
  <c r="AE369"/>
  <c r="AF369"/>
  <c r="AG369"/>
  <c r="AE381"/>
  <c r="AF381"/>
  <c r="AG381"/>
  <c r="AE389"/>
  <c r="AF389"/>
  <c r="AG389"/>
  <c r="AE401"/>
  <c r="AF401"/>
  <c r="AG401"/>
  <c r="AF405"/>
  <c r="AG405"/>
  <c r="AE413"/>
  <c r="AF413"/>
  <c r="AG413"/>
  <c r="AE421"/>
  <c r="AF421"/>
  <c r="AG421"/>
  <c r="AE429"/>
  <c r="AF429"/>
  <c r="AG429"/>
  <c r="AE433"/>
  <c r="AF433"/>
  <c r="AG433"/>
  <c r="AF437"/>
  <c r="AG437"/>
  <c r="AE445"/>
  <c r="AF445"/>
  <c r="AG445"/>
  <c r="AE453"/>
  <c r="AF453"/>
  <c r="AG453"/>
  <c r="AE461"/>
  <c r="AF461"/>
  <c r="AE465"/>
  <c r="AF465"/>
  <c r="AG465"/>
  <c r="AE469"/>
  <c r="AF469"/>
  <c r="AG469"/>
  <c r="AE485"/>
  <c r="AF485"/>
  <c r="AG485"/>
  <c r="AE493"/>
  <c r="AF493"/>
  <c r="AG493"/>
  <c r="AF497"/>
  <c r="AG497"/>
  <c r="E9"/>
  <c r="AB9"/>
  <c r="K14"/>
  <c r="K10"/>
  <c r="Y10"/>
  <c r="AI16"/>
  <c r="X9"/>
  <c r="AI15"/>
  <c r="Y11"/>
  <c r="X10"/>
  <c r="AB10"/>
  <c r="Y12"/>
  <c r="Y13"/>
  <c r="X12"/>
  <c r="AB12"/>
  <c r="Y14"/>
  <c r="AE23"/>
  <c r="AF23"/>
  <c r="AG23"/>
  <c r="AE35"/>
  <c r="AF35"/>
  <c r="AE47"/>
  <c r="AF47"/>
  <c r="AG47"/>
  <c r="Z55"/>
  <c r="AE55"/>
  <c r="AF55"/>
  <c r="AG55"/>
  <c r="AE75"/>
  <c r="AF75"/>
  <c r="AE87"/>
  <c r="AF87"/>
  <c r="AG87"/>
  <c r="Z99"/>
  <c r="AE99"/>
  <c r="AF99"/>
  <c r="AG99"/>
  <c r="Z111"/>
  <c r="AE111"/>
  <c r="AF111"/>
  <c r="AG111"/>
  <c r="AE131"/>
  <c r="AF131"/>
  <c r="AG131"/>
  <c r="Z139"/>
  <c r="AE139"/>
  <c r="AF139"/>
  <c r="AG139"/>
  <c r="AE175"/>
  <c r="AF175"/>
  <c r="AG175"/>
  <c r="AE199"/>
  <c r="AF199"/>
  <c r="AG199"/>
  <c r="AE203"/>
  <c r="AF203"/>
  <c r="AG203"/>
  <c r="AE215"/>
  <c r="AF215"/>
  <c r="AG215"/>
  <c r="AE219"/>
  <c r="AF219"/>
  <c r="AG219"/>
  <c r="AE231"/>
  <c r="AF231"/>
  <c r="AG231"/>
  <c r="Z235"/>
  <c r="AE235"/>
  <c r="AF235"/>
  <c r="AG235"/>
  <c r="Z247"/>
  <c r="AE247"/>
  <c r="AF247"/>
  <c r="AG247"/>
  <c r="AH247"/>
  <c r="AE251"/>
  <c r="AF251"/>
  <c r="AE263"/>
  <c r="AF263"/>
  <c r="AG263"/>
  <c r="Z267"/>
  <c r="AE267"/>
  <c r="AF267"/>
  <c r="AG267"/>
  <c r="AE283"/>
  <c r="AF283"/>
  <c r="AG283"/>
  <c r="Z299"/>
  <c r="AE299"/>
  <c r="AF299"/>
  <c r="AG299"/>
  <c r="AE311"/>
  <c r="AF311"/>
  <c r="AG311"/>
  <c r="AE315"/>
  <c r="AF315"/>
  <c r="AG315"/>
  <c r="AE331"/>
  <c r="AF331"/>
  <c r="AG331"/>
  <c r="AE343"/>
  <c r="AF343"/>
  <c r="AG343"/>
  <c r="AE347"/>
  <c r="AF347"/>
  <c r="AG347"/>
  <c r="Z363"/>
  <c r="AE363"/>
  <c r="AF363"/>
  <c r="AG363"/>
  <c r="AE375"/>
  <c r="AF375"/>
  <c r="AG375"/>
  <c r="AE379"/>
  <c r="AF379"/>
  <c r="AG379"/>
  <c r="AE391"/>
  <c r="AF391"/>
  <c r="AG391"/>
  <c r="Z395"/>
  <c r="AE395"/>
  <c r="AF395"/>
  <c r="AG395"/>
  <c r="AH395"/>
  <c r="AE407"/>
  <c r="AF407"/>
  <c r="AG407"/>
  <c r="AE411"/>
  <c r="AF411"/>
  <c r="AG411"/>
  <c r="AH412"/>
  <c r="AE439"/>
  <c r="AF439"/>
  <c r="AG439"/>
  <c r="AE443"/>
  <c r="AF443"/>
  <c r="AG443"/>
  <c r="AE455"/>
  <c r="AF455"/>
  <c r="AG455"/>
  <c r="Z459"/>
  <c r="AE459"/>
  <c r="AF459"/>
  <c r="AG459"/>
  <c r="AE471"/>
  <c r="AF471"/>
  <c r="AG471"/>
  <c r="AH472"/>
  <c r="AE475"/>
  <c r="AF475"/>
  <c r="AG475"/>
  <c r="Z491"/>
  <c r="AE491"/>
  <c r="AF491"/>
  <c r="AG491"/>
  <c r="AE503"/>
  <c r="AF503"/>
  <c r="AG503"/>
  <c r="AE507"/>
  <c r="AF507"/>
  <c r="AG507"/>
  <c r="AE22"/>
  <c r="AF22"/>
  <c r="AG22"/>
  <c r="AH23"/>
  <c r="AE42"/>
  <c r="AF42"/>
  <c r="AG42"/>
  <c r="AE46"/>
  <c r="AF46"/>
  <c r="AG46"/>
  <c r="AH47"/>
  <c r="AE50"/>
  <c r="AF50"/>
  <c r="AG50"/>
  <c r="AE54"/>
  <c r="AF54"/>
  <c r="AG54"/>
  <c r="AH55"/>
  <c r="AE74"/>
  <c r="AF74"/>
  <c r="AG74"/>
  <c r="AE82"/>
  <c r="AF82"/>
  <c r="AG82"/>
  <c r="AE98"/>
  <c r="AF98"/>
  <c r="AG98"/>
  <c r="AH99"/>
  <c r="AE102"/>
  <c r="AF102"/>
  <c r="AG102"/>
  <c r="AE110"/>
  <c r="AF110"/>
  <c r="AG110"/>
  <c r="AH111"/>
  <c r="AE114"/>
  <c r="AF114"/>
  <c r="AG114"/>
  <c r="AE118"/>
  <c r="AF118"/>
  <c r="AG118"/>
  <c r="AE138"/>
  <c r="AF138"/>
  <c r="AG138"/>
  <c r="AH139"/>
  <c r="AE162"/>
  <c r="AF162"/>
  <c r="Z162"/>
  <c r="AG162"/>
  <c r="AG166"/>
  <c r="AE170"/>
  <c r="AF170"/>
  <c r="AG170"/>
  <c r="AE210"/>
  <c r="AF210"/>
  <c r="Z210"/>
  <c r="AG210"/>
  <c r="AE222"/>
  <c r="AF222"/>
  <c r="Z222"/>
  <c r="AG222"/>
  <c r="AE226"/>
  <c r="AF226"/>
  <c r="AG226"/>
  <c r="AE234"/>
  <c r="AF234"/>
  <c r="AG234"/>
  <c r="AH235"/>
  <c r="AE246"/>
  <c r="AF246"/>
  <c r="Z246"/>
  <c r="AG246"/>
  <c r="AE266"/>
  <c r="AF266"/>
  <c r="AG266"/>
  <c r="AH267"/>
  <c r="AE274"/>
  <c r="AF274"/>
  <c r="Z274"/>
  <c r="AG274"/>
  <c r="AE290"/>
  <c r="AF290"/>
  <c r="AG290"/>
  <c r="AE298"/>
  <c r="AF298"/>
  <c r="AG298"/>
  <c r="AH299"/>
  <c r="AE326"/>
  <c r="AF326"/>
  <c r="Z326"/>
  <c r="AG326"/>
  <c r="AE338"/>
  <c r="AF338"/>
  <c r="Z338"/>
  <c r="AG338"/>
  <c r="AE350"/>
  <c r="AF350"/>
  <c r="Z350"/>
  <c r="AG350"/>
  <c r="AE362"/>
  <c r="AF362"/>
  <c r="AG362"/>
  <c r="AH363"/>
  <c r="AE394"/>
  <c r="AF394"/>
  <c r="AG394"/>
  <c r="AE418"/>
  <c r="AF418"/>
  <c r="AG418"/>
  <c r="AE426"/>
  <c r="AF426"/>
  <c r="AG426"/>
  <c r="AE434"/>
  <c r="AF434"/>
  <c r="Z434"/>
  <c r="AG434"/>
  <c r="Z438"/>
  <c r="AG438"/>
  <c r="AH438"/>
  <c r="AE458"/>
  <c r="AF458"/>
  <c r="AG458"/>
  <c r="AH459"/>
  <c r="AE482"/>
  <c r="AF482"/>
  <c r="AG482"/>
  <c r="AE490"/>
  <c r="AF490"/>
  <c r="AG490"/>
  <c r="AH491"/>
  <c r="AE498"/>
  <c r="AF498"/>
  <c r="Z498"/>
  <c r="AG498"/>
  <c r="E10"/>
  <c r="Z10"/>
  <c r="E12"/>
  <c r="E14"/>
  <c r="AE14"/>
  <c r="AF14"/>
  <c r="AE10"/>
  <c r="AF10"/>
  <c r="AG10"/>
  <c r="AH498"/>
  <c r="AH434"/>
  <c r="L11"/>
  <c r="AG9"/>
  <c r="AI18"/>
  <c r="AE9"/>
  <c r="AE12"/>
  <c r="AF12"/>
  <c r="AG12"/>
  <c r="AH439"/>
  <c r="AH326"/>
  <c r="AH246"/>
  <c r="AF9"/>
  <c r="L14"/>
  <c r="AH350"/>
  <c r="Y25"/>
  <c r="AB24"/>
  <c r="Y49"/>
  <c r="AB48"/>
  <c r="AB56"/>
  <c r="Y73"/>
  <c r="X72"/>
  <c r="Y81"/>
  <c r="X80"/>
  <c r="Y89"/>
  <c r="X88"/>
  <c r="X120"/>
  <c r="Y137"/>
  <c r="X136"/>
  <c r="Y145"/>
  <c r="X144"/>
  <c r="Y153"/>
  <c r="X152"/>
  <c r="Y177"/>
  <c r="X176"/>
  <c r="X184"/>
  <c r="Y201"/>
  <c r="X200"/>
  <c r="Y209"/>
  <c r="X208"/>
  <c r="Y217"/>
  <c r="X216"/>
  <c r="Y249"/>
  <c r="X248"/>
  <c r="Y265"/>
  <c r="X264"/>
  <c r="Y273"/>
  <c r="X272"/>
  <c r="Y281"/>
  <c r="X280"/>
  <c r="Y305"/>
  <c r="X304"/>
  <c r="Y313"/>
  <c r="X312"/>
  <c r="Y329"/>
  <c r="X328"/>
  <c r="Y337"/>
  <c r="X336"/>
  <c r="Y345"/>
  <c r="X344"/>
  <c r="Y369"/>
  <c r="X368"/>
  <c r="Y393"/>
  <c r="X392"/>
  <c r="Y401"/>
  <c r="X400"/>
  <c r="Y409"/>
  <c r="X408"/>
  <c r="Y433"/>
  <c r="X432"/>
  <c r="Y457"/>
  <c r="X456"/>
  <c r="Y465"/>
  <c r="X464"/>
  <c r="Y473"/>
  <c r="X472"/>
  <c r="Y497"/>
  <c r="X496"/>
  <c r="E13"/>
  <c r="Z14"/>
  <c r="X13"/>
  <c r="Y22"/>
  <c r="AB21"/>
  <c r="AB29"/>
  <c r="Y38"/>
  <c r="X37"/>
  <c r="Y46"/>
  <c r="AB45"/>
  <c r="Y54"/>
  <c r="AB53"/>
  <c r="Y62"/>
  <c r="AB61"/>
  <c r="AB69"/>
  <c r="AB77"/>
  <c r="AB85"/>
  <c r="X85"/>
  <c r="AB93"/>
  <c r="Y102"/>
  <c r="AB101"/>
  <c r="Y110"/>
  <c r="AB109"/>
  <c r="Y118"/>
  <c r="AB117"/>
  <c r="Y126"/>
  <c r="AB125"/>
  <c r="Y134"/>
  <c r="AB133"/>
  <c r="AB141"/>
  <c r="Y150"/>
  <c r="AB149"/>
  <c r="Y158"/>
  <c r="AB157"/>
  <c r="Y166"/>
  <c r="AB165"/>
  <c r="Y174"/>
  <c r="AB173"/>
  <c r="Y182"/>
  <c r="AB181"/>
  <c r="AB189"/>
  <c r="AB41"/>
  <c r="AB37"/>
  <c r="Y34"/>
  <c r="AB25"/>
  <c r="X21"/>
  <c r="AB508"/>
  <c r="X500"/>
  <c r="AB496"/>
  <c r="Y493"/>
  <c r="X484"/>
  <c r="Y477"/>
  <c r="X468"/>
  <c r="AB464"/>
  <c r="Y461"/>
  <c r="X452"/>
  <c r="Y445"/>
  <c r="X436"/>
  <c r="AB432"/>
  <c r="Y429"/>
  <c r="X420"/>
  <c r="Y413"/>
  <c r="X404"/>
  <c r="AB400"/>
  <c r="Y397"/>
  <c r="X388"/>
  <c r="Y381"/>
  <c r="X372"/>
  <c r="AB368"/>
  <c r="Y365"/>
  <c r="X356"/>
  <c r="Y349"/>
  <c r="X340"/>
  <c r="AB336"/>
  <c r="Y333"/>
  <c r="X324"/>
  <c r="Y317"/>
  <c r="X308"/>
  <c r="AB304"/>
  <c r="Y301"/>
  <c r="X292"/>
  <c r="Y285"/>
  <c r="X276"/>
  <c r="AB272"/>
  <c r="Y269"/>
  <c r="X260"/>
  <c r="Y253"/>
  <c r="X244"/>
  <c r="Y237"/>
  <c r="X228"/>
  <c r="Y221"/>
  <c r="X212"/>
  <c r="AB208"/>
  <c r="Y205"/>
  <c r="X196"/>
  <c r="Y189"/>
  <c r="X180"/>
  <c r="AB176"/>
  <c r="Y173"/>
  <c r="X164"/>
  <c r="Y157"/>
  <c r="X148"/>
  <c r="AB144"/>
  <c r="Y141"/>
  <c r="X132"/>
  <c r="Y125"/>
  <c r="X116"/>
  <c r="Y109"/>
  <c r="X100"/>
  <c r="Y93"/>
  <c r="AB84"/>
  <c r="AB80"/>
  <c r="Y77"/>
  <c r="X68"/>
  <c r="Y61"/>
  <c r="X48"/>
  <c r="Y45"/>
  <c r="X36"/>
  <c r="Y29"/>
  <c r="AB20"/>
  <c r="E17"/>
  <c r="E21"/>
  <c r="E25"/>
  <c r="E29"/>
  <c r="E33"/>
  <c r="E37"/>
  <c r="E41"/>
  <c r="E45"/>
  <c r="E49"/>
  <c r="E53"/>
  <c r="E61"/>
  <c r="E65"/>
  <c r="E69"/>
  <c r="Z69"/>
  <c r="E73"/>
  <c r="E77"/>
  <c r="E81"/>
  <c r="E85"/>
  <c r="E89"/>
  <c r="E93"/>
  <c r="E97"/>
  <c r="E101"/>
  <c r="Z101"/>
  <c r="E105"/>
  <c r="E109"/>
  <c r="E113"/>
  <c r="E117"/>
  <c r="E125"/>
  <c r="E133"/>
  <c r="E137"/>
  <c r="Z138"/>
  <c r="E141"/>
  <c r="E145"/>
  <c r="E149"/>
  <c r="E153"/>
  <c r="E157"/>
  <c r="E20"/>
  <c r="E24"/>
  <c r="AG24"/>
  <c r="E28"/>
  <c r="E36"/>
  <c r="E44"/>
  <c r="E48"/>
  <c r="E56"/>
  <c r="Z56"/>
  <c r="E60"/>
  <c r="Z60"/>
  <c r="E68"/>
  <c r="E72"/>
  <c r="E76"/>
  <c r="E80"/>
  <c r="E84"/>
  <c r="E88"/>
  <c r="Z88"/>
  <c r="E92"/>
  <c r="E100"/>
  <c r="E108"/>
  <c r="E116"/>
  <c r="E120"/>
  <c r="E124"/>
  <c r="E132"/>
  <c r="E136"/>
  <c r="E140"/>
  <c r="E144"/>
  <c r="E148"/>
  <c r="AG148"/>
  <c r="AH149"/>
  <c r="E152"/>
  <c r="AG152"/>
  <c r="E156"/>
  <c r="E164"/>
  <c r="Z165"/>
  <c r="E172"/>
  <c r="E176"/>
  <c r="E180"/>
  <c r="E184"/>
  <c r="E188"/>
  <c r="Z188"/>
  <c r="E196"/>
  <c r="E200"/>
  <c r="E204"/>
  <c r="E208"/>
  <c r="E212"/>
  <c r="E216"/>
  <c r="AE216"/>
  <c r="AF216"/>
  <c r="E220"/>
  <c r="Z221"/>
  <c r="E228"/>
  <c r="Z229"/>
  <c r="E236"/>
  <c r="E244"/>
  <c r="E248"/>
  <c r="E252"/>
  <c r="E260"/>
  <c r="E264"/>
  <c r="E268"/>
  <c r="E272"/>
  <c r="E276"/>
  <c r="E280"/>
  <c r="E284"/>
  <c r="E292"/>
  <c r="Z293"/>
  <c r="E300"/>
  <c r="E304"/>
  <c r="E308"/>
  <c r="E312"/>
  <c r="E316"/>
  <c r="E324"/>
  <c r="E328"/>
  <c r="E332"/>
  <c r="E336"/>
  <c r="E340"/>
  <c r="E344"/>
  <c r="E348"/>
  <c r="E356"/>
  <c r="Z357"/>
  <c r="E364"/>
  <c r="AE364"/>
  <c r="AF364"/>
  <c r="E368"/>
  <c r="E372"/>
  <c r="E380"/>
  <c r="E388"/>
  <c r="E392"/>
  <c r="E396"/>
  <c r="E400"/>
  <c r="E404"/>
  <c r="E408"/>
  <c r="E412"/>
  <c r="E420"/>
  <c r="Z421"/>
  <c r="E428"/>
  <c r="E432"/>
  <c r="Z433"/>
  <c r="E436"/>
  <c r="E444"/>
  <c r="AG444"/>
  <c r="AH444"/>
  <c r="E452"/>
  <c r="E456"/>
  <c r="E460"/>
  <c r="E464"/>
  <c r="AG464"/>
  <c r="AH465"/>
  <c r="E468"/>
  <c r="E472"/>
  <c r="E476"/>
  <c r="Z476"/>
  <c r="E484"/>
  <c r="Z485"/>
  <c r="E492"/>
  <c r="E496"/>
  <c r="E500"/>
  <c r="E508"/>
  <c r="AE508"/>
  <c r="AF508"/>
  <c r="AG508"/>
  <c r="AH508"/>
  <c r="Z501"/>
  <c r="Z493"/>
  <c r="AG484"/>
  <c r="Z477"/>
  <c r="AE476"/>
  <c r="AF476"/>
  <c r="AG476"/>
  <c r="Z461"/>
  <c r="Z460"/>
  <c r="AG452"/>
  <c r="AE452"/>
  <c r="AF452"/>
  <c r="Z445"/>
  <c r="AE444"/>
  <c r="AF444"/>
  <c r="Z444"/>
  <c r="AG436"/>
  <c r="AE436"/>
  <c r="AF436"/>
  <c r="Z429"/>
  <c r="AG420"/>
  <c r="AE420"/>
  <c r="AF420"/>
  <c r="Z413"/>
  <c r="AE412"/>
  <c r="AF412"/>
  <c r="Z412"/>
  <c r="AG412"/>
  <c r="AG404"/>
  <c r="Z396"/>
  <c r="AG396"/>
  <c r="AH396"/>
  <c r="AG388"/>
  <c r="AH389"/>
  <c r="Z381"/>
  <c r="AE380"/>
  <c r="AF380"/>
  <c r="Z380"/>
  <c r="AG380"/>
  <c r="AE372"/>
  <c r="AF372"/>
  <c r="Z365"/>
  <c r="AG356"/>
  <c r="AH357"/>
  <c r="Z349"/>
  <c r="AE348"/>
  <c r="AF348"/>
  <c r="Z348"/>
  <c r="AG348"/>
  <c r="Z341"/>
  <c r="AG340"/>
  <c r="AE340"/>
  <c r="AF340"/>
  <c r="Z332"/>
  <c r="AG332"/>
  <c r="Z325"/>
  <c r="Z317"/>
  <c r="AE316"/>
  <c r="AF316"/>
  <c r="Z316"/>
  <c r="AG316"/>
  <c r="AH316"/>
  <c r="Z309"/>
  <c r="AG308"/>
  <c r="AE308"/>
  <c r="AF308"/>
  <c r="Z301"/>
  <c r="AE300"/>
  <c r="AF300"/>
  <c r="AG292"/>
  <c r="AE292"/>
  <c r="AF292"/>
  <c r="Z285"/>
  <c r="AG284"/>
  <c r="AH284"/>
  <c r="Z277"/>
  <c r="AG276"/>
  <c r="AE276"/>
  <c r="AF276"/>
  <c r="Z268"/>
  <c r="Z261"/>
  <c r="AG260"/>
  <c r="AH261"/>
  <c r="Z253"/>
  <c r="AE252"/>
  <c r="AF252"/>
  <c r="Z252"/>
  <c r="AG252"/>
  <c r="Z245"/>
  <c r="AG244"/>
  <c r="AE244"/>
  <c r="AF244"/>
  <c r="Z237"/>
  <c r="AE236"/>
  <c r="AF236"/>
  <c r="AG228"/>
  <c r="AE228"/>
  <c r="AF228"/>
  <c r="AG220"/>
  <c r="AH221"/>
  <c r="Z213"/>
  <c r="AG212"/>
  <c r="AE212"/>
  <c r="AF212"/>
  <c r="Z205"/>
  <c r="AE204"/>
  <c r="AF204"/>
  <c r="Z204"/>
  <c r="AG204"/>
  <c r="AH204"/>
  <c r="AG196"/>
  <c r="AH197"/>
  <c r="AE188"/>
  <c r="AF188"/>
  <c r="AG188"/>
  <c r="Z181"/>
  <c r="AG180"/>
  <c r="AE180"/>
  <c r="AF180"/>
  <c r="Z173"/>
  <c r="AE172"/>
  <c r="AF172"/>
  <c r="AG172"/>
  <c r="AG164"/>
  <c r="AH165"/>
  <c r="AE164"/>
  <c r="AF164"/>
  <c r="AE156"/>
  <c r="AF156"/>
  <c r="AE148"/>
  <c r="AF148"/>
  <c r="Z140"/>
  <c r="AG140"/>
  <c r="AE140"/>
  <c r="AF140"/>
  <c r="AE132"/>
  <c r="AF132"/>
  <c r="AG132"/>
  <c r="AH132"/>
  <c r="Z132"/>
  <c r="Z124"/>
  <c r="AE116"/>
  <c r="AF116"/>
  <c r="AG108"/>
  <c r="AE108"/>
  <c r="AF108"/>
  <c r="AE100"/>
  <c r="AF100"/>
  <c r="AG100"/>
  <c r="Z100"/>
  <c r="AE84"/>
  <c r="AF84"/>
  <c r="AG84"/>
  <c r="AH85"/>
  <c r="Z76"/>
  <c r="AG76"/>
  <c r="AE76"/>
  <c r="AF76"/>
  <c r="AE68"/>
  <c r="AF68"/>
  <c r="AG68"/>
  <c r="AG44"/>
  <c r="AE44"/>
  <c r="AF44"/>
  <c r="AE36"/>
  <c r="AF36"/>
  <c r="AG36"/>
  <c r="Z36"/>
  <c r="AE20"/>
  <c r="AF20"/>
  <c r="AG20"/>
  <c r="AH21"/>
  <c r="Z153"/>
  <c r="Z145"/>
  <c r="AE145"/>
  <c r="AF145"/>
  <c r="AG145"/>
  <c r="Z137"/>
  <c r="AG137"/>
  <c r="AH138"/>
  <c r="AE113"/>
  <c r="AF113"/>
  <c r="AG113"/>
  <c r="AH114"/>
  <c r="Z114"/>
  <c r="AG97"/>
  <c r="AH98"/>
  <c r="Z98"/>
  <c r="Z81"/>
  <c r="AE81"/>
  <c r="AF81"/>
  <c r="AG81"/>
  <c r="AH82"/>
  <c r="Z82"/>
  <c r="AG65"/>
  <c r="Z49"/>
  <c r="AE49"/>
  <c r="AF49"/>
  <c r="AG49"/>
  <c r="AH50"/>
  <c r="Z50"/>
  <c r="AG33"/>
  <c r="Z25"/>
  <c r="AE17"/>
  <c r="AF17"/>
  <c r="AG17"/>
  <c r="AE13"/>
  <c r="AF13"/>
  <c r="Z13"/>
  <c r="AG472"/>
  <c r="Z472"/>
  <c r="AE472"/>
  <c r="AF472"/>
  <c r="AG456"/>
  <c r="AE456"/>
  <c r="AF456"/>
  <c r="Z456"/>
  <c r="AE432"/>
  <c r="AF432"/>
  <c r="AG408"/>
  <c r="Z408"/>
  <c r="AE408"/>
  <c r="AF408"/>
  <c r="AG400"/>
  <c r="AH401"/>
  <c r="AG392"/>
  <c r="AH392"/>
  <c r="AE392"/>
  <c r="AF392"/>
  <c r="Z392"/>
  <c r="AE368"/>
  <c r="AF368"/>
  <c r="AG344"/>
  <c r="Z344"/>
  <c r="AE344"/>
  <c r="AF344"/>
  <c r="AG336"/>
  <c r="AH337"/>
  <c r="AG328"/>
  <c r="AE328"/>
  <c r="AF328"/>
  <c r="AG312"/>
  <c r="Z312"/>
  <c r="AE312"/>
  <c r="AF312"/>
  <c r="Z305"/>
  <c r="AG280"/>
  <c r="Z280"/>
  <c r="AE280"/>
  <c r="AF280"/>
  <c r="Z273"/>
  <c r="AE272"/>
  <c r="AF272"/>
  <c r="AG272"/>
  <c r="AH273"/>
  <c r="AG264"/>
  <c r="AE264"/>
  <c r="AF264"/>
  <c r="Z264"/>
  <c r="AG248"/>
  <c r="Z248"/>
  <c r="AE248"/>
  <c r="AF248"/>
  <c r="AG216"/>
  <c r="AH216"/>
  <c r="Z209"/>
  <c r="AE208"/>
  <c r="AF208"/>
  <c r="AG208"/>
  <c r="AH209"/>
  <c r="AG200"/>
  <c r="AH200"/>
  <c r="AE200"/>
  <c r="AF200"/>
  <c r="Z200"/>
  <c r="AE184"/>
  <c r="AF184"/>
  <c r="Z177"/>
  <c r="AE176"/>
  <c r="AF176"/>
  <c r="Z176"/>
  <c r="AG176"/>
  <c r="Z152"/>
  <c r="AE152"/>
  <c r="AF152"/>
  <c r="AE144"/>
  <c r="AF144"/>
  <c r="AG144"/>
  <c r="AH145"/>
  <c r="AE136"/>
  <c r="AF136"/>
  <c r="AG136"/>
  <c r="AE120"/>
  <c r="AF120"/>
  <c r="AG120"/>
  <c r="AG88"/>
  <c r="AE72"/>
  <c r="AF72"/>
  <c r="AG72"/>
  <c r="AE56"/>
  <c r="AF56"/>
  <c r="AE24"/>
  <c r="AF24"/>
  <c r="Z24"/>
  <c r="AE149"/>
  <c r="AF149"/>
  <c r="AG149"/>
  <c r="Z141"/>
  <c r="AE141"/>
  <c r="AF141"/>
  <c r="AG141"/>
  <c r="AE133"/>
  <c r="AF133"/>
  <c r="AG133"/>
  <c r="AE117"/>
  <c r="AF117"/>
  <c r="Z118"/>
  <c r="AG117"/>
  <c r="AH118"/>
  <c r="Z109"/>
  <c r="AE109"/>
  <c r="AF109"/>
  <c r="Z110"/>
  <c r="AG109"/>
  <c r="AH110"/>
  <c r="AE101"/>
  <c r="AF101"/>
  <c r="Z102"/>
  <c r="AG93"/>
  <c r="Z85"/>
  <c r="AE85"/>
  <c r="AF85"/>
  <c r="AG85"/>
  <c r="Z77"/>
  <c r="AE77"/>
  <c r="AF77"/>
  <c r="AG77"/>
  <c r="AE69"/>
  <c r="AF69"/>
  <c r="AG69"/>
  <c r="AG61"/>
  <c r="AE53"/>
  <c r="AF53"/>
  <c r="Z54"/>
  <c r="AG53"/>
  <c r="AH54"/>
  <c r="Z45"/>
  <c r="AE45"/>
  <c r="AF45"/>
  <c r="Z46"/>
  <c r="AG45"/>
  <c r="AH46"/>
  <c r="AG29"/>
  <c r="Z21"/>
  <c r="AE21"/>
  <c r="AF21"/>
  <c r="Z22"/>
  <c r="AG21"/>
  <c r="AH22"/>
  <c r="L15"/>
  <c r="AO20"/>
  <c r="AH36"/>
  <c r="AH69"/>
  <c r="AH133"/>
  <c r="AH177"/>
  <c r="AH176"/>
  <c r="AH248"/>
  <c r="AH264"/>
  <c r="AH312"/>
  <c r="AH456"/>
  <c r="AH45"/>
  <c r="AH77"/>
  <c r="AH109"/>
  <c r="AH141"/>
  <c r="AH140"/>
  <c r="AH173"/>
  <c r="AH181"/>
  <c r="AH213"/>
  <c r="AH220"/>
  <c r="AH229"/>
  <c r="AH245"/>
  <c r="AH253"/>
  <c r="AH277"/>
  <c r="AH285"/>
  <c r="AH293"/>
  <c r="AH309"/>
  <c r="AH317"/>
  <c r="AH341"/>
  <c r="AH348"/>
  <c r="AH349"/>
  <c r="AH380"/>
  <c r="AH381"/>
  <c r="AH405"/>
  <c r="AH413"/>
  <c r="AH421"/>
  <c r="AH437"/>
  <c r="AH453"/>
  <c r="AH476"/>
  <c r="AH485"/>
  <c r="AH88"/>
  <c r="AH89"/>
  <c r="Z42"/>
  <c r="AG41"/>
  <c r="AH42"/>
  <c r="Z74"/>
  <c r="Z73"/>
  <c r="AE88"/>
  <c r="AF88"/>
  <c r="AH344"/>
  <c r="AE196"/>
  <c r="AF196"/>
  <c r="Z197"/>
  <c r="E18"/>
  <c r="X18"/>
  <c r="AB18"/>
  <c r="Y18"/>
  <c r="AB86"/>
  <c r="Y86"/>
  <c r="Y87"/>
  <c r="Y112"/>
  <c r="AB112"/>
  <c r="E112"/>
  <c r="Y113"/>
  <c r="X112"/>
  <c r="E240"/>
  <c r="Y241"/>
  <c r="AB240"/>
  <c r="AG56"/>
  <c r="Z216"/>
  <c r="AE41"/>
  <c r="AF41"/>
  <c r="Z428"/>
  <c r="AG428"/>
  <c r="AH429"/>
  <c r="AE428"/>
  <c r="AF428"/>
  <c r="AE388"/>
  <c r="AF388"/>
  <c r="Z389"/>
  <c r="AG304"/>
  <c r="AH305"/>
  <c r="AE304"/>
  <c r="AF304"/>
  <c r="Z269"/>
  <c r="AE268"/>
  <c r="AF268"/>
  <c r="AG268"/>
  <c r="AH153"/>
  <c r="Z382"/>
  <c r="AG382"/>
  <c r="AE382"/>
  <c r="AF382"/>
  <c r="Z37"/>
  <c r="AG37"/>
  <c r="AG184"/>
  <c r="Z184"/>
  <c r="AH24"/>
  <c r="AH25"/>
  <c r="AG73"/>
  <c r="AH74"/>
  <c r="AG372"/>
  <c r="AH373"/>
  <c r="Z333"/>
  <c r="AE332"/>
  <c r="AF332"/>
  <c r="Z125"/>
  <c r="AE125"/>
  <c r="AF125"/>
  <c r="AG125"/>
  <c r="Z89"/>
  <c r="AH408"/>
  <c r="Z149"/>
  <c r="AG496"/>
  <c r="AH497"/>
  <c r="AE496"/>
  <c r="AF496"/>
  <c r="Z497"/>
  <c r="AG368"/>
  <c r="AH369"/>
  <c r="Z369"/>
  <c r="Z157"/>
  <c r="AE157"/>
  <c r="AF157"/>
  <c r="AG157"/>
  <c r="X240"/>
  <c r="AH166"/>
  <c r="AH332"/>
  <c r="AH333"/>
  <c r="AE105"/>
  <c r="AF105"/>
  <c r="AG105"/>
  <c r="Z465"/>
  <c r="AE464"/>
  <c r="AF464"/>
  <c r="AG116"/>
  <c r="AH117"/>
  <c r="Z117"/>
  <c r="AH445"/>
  <c r="AE37"/>
  <c r="AF37"/>
  <c r="AE73"/>
  <c r="AF73"/>
  <c r="Z492"/>
  <c r="AG492"/>
  <c r="AE492"/>
  <c r="AF492"/>
  <c r="AE404"/>
  <c r="AF404"/>
  <c r="Z405"/>
  <c r="Z364"/>
  <c r="AG364"/>
  <c r="AE324"/>
  <c r="AF324"/>
  <c r="AG324"/>
  <c r="AH325"/>
  <c r="AG101"/>
  <c r="AH102"/>
  <c r="AE137"/>
  <c r="AF137"/>
  <c r="AG500"/>
  <c r="AH501"/>
  <c r="AE500"/>
  <c r="AF500"/>
  <c r="AE460"/>
  <c r="AF460"/>
  <c r="AG460"/>
  <c r="Z337"/>
  <c r="AE336"/>
  <c r="AF336"/>
  <c r="Z300"/>
  <c r="AG300"/>
  <c r="AG156"/>
  <c r="AH157"/>
  <c r="AE124"/>
  <c r="AF124"/>
  <c r="AG124"/>
  <c r="AH125"/>
  <c r="Z401"/>
  <c r="AE400"/>
  <c r="AF400"/>
  <c r="AE28"/>
  <c r="AF28"/>
  <c r="AG28"/>
  <c r="AH29"/>
  <c r="AE33"/>
  <c r="AF33"/>
  <c r="AJ27"/>
  <c r="AJ28"/>
  <c r="AH73"/>
  <c r="Z508"/>
  <c r="Z133"/>
  <c r="AE97"/>
  <c r="AF97"/>
  <c r="AE65"/>
  <c r="AF65"/>
  <c r="Z29"/>
  <c r="AE29"/>
  <c r="AF29"/>
  <c r="AH101"/>
  <c r="AH100"/>
  <c r="AE356"/>
  <c r="AF356"/>
  <c r="Z469"/>
  <c r="AG468"/>
  <c r="AH469"/>
  <c r="AE468"/>
  <c r="AF468"/>
  <c r="AG432"/>
  <c r="AH433"/>
  <c r="Z236"/>
  <c r="AG236"/>
  <c r="AE92"/>
  <c r="AF92"/>
  <c r="AG92"/>
  <c r="AH93"/>
  <c r="AE60"/>
  <c r="AF60"/>
  <c r="AG60"/>
  <c r="AH61"/>
  <c r="Z93"/>
  <c r="AE93"/>
  <c r="AF93"/>
  <c r="Z61"/>
  <c r="AE61"/>
  <c r="AF61"/>
  <c r="AH137"/>
  <c r="AG13"/>
  <c r="Z437"/>
  <c r="Z397"/>
  <c r="AE396"/>
  <c r="AF396"/>
  <c r="AE284"/>
  <c r="AF284"/>
  <c r="Z284"/>
  <c r="AH10"/>
  <c r="AH9"/>
  <c r="AI34"/>
  <c r="AK34"/>
  <c r="Z439"/>
  <c r="AE438"/>
  <c r="AF438"/>
  <c r="AE153"/>
  <c r="AF153"/>
  <c r="AG153"/>
  <c r="AE89"/>
  <c r="AF89"/>
  <c r="AG89"/>
  <c r="AE25"/>
  <c r="AF25"/>
  <c r="AG25"/>
  <c r="Z12"/>
  <c r="AG59"/>
  <c r="AH60"/>
  <c r="AE59"/>
  <c r="AF59"/>
  <c r="AG151"/>
  <c r="AH152"/>
  <c r="AE151"/>
  <c r="AF151"/>
  <c r="AG191"/>
  <c r="Z191"/>
  <c r="AE191"/>
  <c r="AF191"/>
  <c r="AG373"/>
  <c r="Z373"/>
  <c r="AE373"/>
  <c r="AF373"/>
  <c r="AE260"/>
  <c r="AF260"/>
  <c r="AE220"/>
  <c r="AF220"/>
  <c r="Z220"/>
  <c r="AG80"/>
  <c r="AH81"/>
  <c r="AE80"/>
  <c r="AF80"/>
  <c r="Z48"/>
  <c r="AG48"/>
  <c r="AE48"/>
  <c r="AF48"/>
  <c r="AH427"/>
  <c r="AG251"/>
  <c r="AH252"/>
  <c r="AE279"/>
  <c r="AF279"/>
  <c r="AG279"/>
  <c r="AH280"/>
  <c r="AH210"/>
  <c r="AE501"/>
  <c r="AF501"/>
  <c r="AG501"/>
  <c r="Z453"/>
  <c r="AE484"/>
  <c r="AF484"/>
  <c r="AG183"/>
  <c r="AH184"/>
  <c r="AE183"/>
  <c r="AF183"/>
  <c r="AH222"/>
  <c r="AG187"/>
  <c r="AH188"/>
  <c r="AE187"/>
  <c r="AF187"/>
  <c r="AG365"/>
  <c r="AE365"/>
  <c r="AF365"/>
  <c r="Z427"/>
  <c r="AE427"/>
  <c r="AF427"/>
  <c r="AG427"/>
  <c r="AH428"/>
  <c r="AG477"/>
  <c r="AE477"/>
  <c r="AF477"/>
  <c r="AE166"/>
  <c r="AF166"/>
  <c r="Z166"/>
  <c r="AG14"/>
  <c r="AG75"/>
  <c r="AH76"/>
  <c r="Z75"/>
  <c r="AG397"/>
  <c r="AE397"/>
  <c r="AF397"/>
  <c r="Z455"/>
  <c r="AB46"/>
  <c r="Y47"/>
  <c r="AB328"/>
  <c r="Y328"/>
  <c r="AB348"/>
  <c r="X348"/>
  <c r="E370"/>
  <c r="X370"/>
  <c r="Y370"/>
  <c r="Y406"/>
  <c r="Y407"/>
  <c r="AB406"/>
  <c r="X406"/>
  <c r="AB438"/>
  <c r="Y438"/>
  <c r="Y503"/>
  <c r="Y502"/>
  <c r="AB502"/>
  <c r="X502"/>
  <c r="X113"/>
  <c r="AB113"/>
  <c r="Y114"/>
  <c r="E169"/>
  <c r="AB169"/>
  <c r="Y170"/>
  <c r="E195"/>
  <c r="Z196"/>
  <c r="Y196"/>
  <c r="AB195"/>
  <c r="Y226"/>
  <c r="AB225"/>
  <c r="E225"/>
  <c r="X225"/>
  <c r="Y258"/>
  <c r="X257"/>
  <c r="AB257"/>
  <c r="Y290"/>
  <c r="X289"/>
  <c r="E289"/>
  <c r="AB289"/>
  <c r="Y322"/>
  <c r="E321"/>
  <c r="AB321"/>
  <c r="Y354"/>
  <c r="AB353"/>
  <c r="X353"/>
  <c r="E353"/>
  <c r="E385"/>
  <c r="AB385"/>
  <c r="Y418"/>
  <c r="X417"/>
  <c r="E417"/>
  <c r="E449"/>
  <c r="AB481"/>
  <c r="Y482"/>
  <c r="X481"/>
  <c r="E481"/>
  <c r="AG205"/>
  <c r="AE205"/>
  <c r="AF205"/>
  <c r="AG123"/>
  <c r="AE123"/>
  <c r="AF123"/>
  <c r="X14"/>
  <c r="AB14"/>
  <c r="AB62"/>
  <c r="Y63"/>
  <c r="AB158"/>
  <c r="E158"/>
  <c r="X178"/>
  <c r="E178"/>
  <c r="Y343"/>
  <c r="AB342"/>
  <c r="AB366"/>
  <c r="X137"/>
  <c r="AB137"/>
  <c r="Y138"/>
  <c r="Y164"/>
  <c r="AB163"/>
  <c r="Y163"/>
  <c r="E163"/>
  <c r="X189"/>
  <c r="E189"/>
  <c r="E217"/>
  <c r="AB217"/>
  <c r="Y218"/>
  <c r="X217"/>
  <c r="E249"/>
  <c r="AB249"/>
  <c r="X249"/>
  <c r="E281"/>
  <c r="X281"/>
  <c r="AB281"/>
  <c r="E313"/>
  <c r="AB313"/>
  <c r="E345"/>
  <c r="AB345"/>
  <c r="X345"/>
  <c r="E377"/>
  <c r="AB377"/>
  <c r="E409"/>
  <c r="X409"/>
  <c r="AB409"/>
  <c r="E441"/>
  <c r="Y442"/>
  <c r="X441"/>
  <c r="E473"/>
  <c r="AB473"/>
  <c r="Y474"/>
  <c r="X473"/>
  <c r="E505"/>
  <c r="AB505"/>
  <c r="X505"/>
  <c r="E306"/>
  <c r="Y307"/>
  <c r="AB306"/>
  <c r="Y306"/>
  <c r="E354"/>
  <c r="X354"/>
  <c r="AB354"/>
  <c r="AB380"/>
  <c r="X380"/>
  <c r="X11"/>
  <c r="E11"/>
  <c r="AB11"/>
  <c r="E67"/>
  <c r="Y68"/>
  <c r="AB123"/>
  <c r="Y124"/>
  <c r="Y152"/>
  <c r="X151"/>
  <c r="Y151"/>
  <c r="E201"/>
  <c r="AB201"/>
  <c r="Y202"/>
  <c r="X201"/>
  <c r="E233"/>
  <c r="AB233"/>
  <c r="X233"/>
  <c r="E265"/>
  <c r="AB265"/>
  <c r="X265"/>
  <c r="Y266"/>
  <c r="E297"/>
  <c r="AB297"/>
  <c r="X297"/>
  <c r="E329"/>
  <c r="AB329"/>
  <c r="Y330"/>
  <c r="E361"/>
  <c r="AB361"/>
  <c r="E393"/>
  <c r="AB393"/>
  <c r="X393"/>
  <c r="Y394"/>
  <c r="E425"/>
  <c r="AB425"/>
  <c r="Y426"/>
  <c r="X425"/>
  <c r="E457"/>
  <c r="AB457"/>
  <c r="X457"/>
  <c r="E489"/>
  <c r="AB489"/>
  <c r="Y490"/>
  <c r="X489"/>
  <c r="E202"/>
  <c r="X202"/>
  <c r="Y203"/>
  <c r="Y254"/>
  <c r="AB254"/>
  <c r="E310"/>
  <c r="Y311"/>
  <c r="Y98"/>
  <c r="AB97"/>
  <c r="AB196"/>
  <c r="Y197"/>
  <c r="AB220"/>
  <c r="Y220"/>
  <c r="E330"/>
  <c r="Y331"/>
  <c r="AB330"/>
  <c r="Y374"/>
  <c r="AB374"/>
  <c r="AB476"/>
  <c r="X476"/>
  <c r="Y64"/>
  <c r="X63"/>
  <c r="AB63"/>
  <c r="E63"/>
  <c r="E119"/>
  <c r="AB119"/>
  <c r="AB231"/>
  <c r="AB295"/>
  <c r="E295"/>
  <c r="AB327"/>
  <c r="E327"/>
  <c r="X327"/>
  <c r="AB359"/>
  <c r="E359"/>
  <c r="AB423"/>
  <c r="E423"/>
  <c r="AB487"/>
  <c r="E487"/>
  <c r="AI13"/>
  <c r="J13"/>
  <c r="E502"/>
  <c r="AA494"/>
  <c r="X494"/>
  <c r="AA486"/>
  <c r="AA478"/>
  <c r="E478"/>
  <c r="AA470"/>
  <c r="X470"/>
  <c r="AA462"/>
  <c r="E462"/>
  <c r="AA454"/>
  <c r="E454"/>
  <c r="AA446"/>
  <c r="E446"/>
  <c r="X446"/>
  <c r="X438"/>
  <c r="E430"/>
  <c r="AA430"/>
  <c r="AA422"/>
  <c r="E422"/>
  <c r="X422"/>
  <c r="AA414"/>
  <c r="X414"/>
  <c r="E414"/>
  <c r="E406"/>
  <c r="AA398"/>
  <c r="E398"/>
  <c r="X398"/>
  <c r="AA390"/>
  <c r="X390"/>
  <c r="E374"/>
  <c r="E366"/>
  <c r="X366"/>
  <c r="AA358"/>
  <c r="E358"/>
  <c r="E342"/>
  <c r="AA334"/>
  <c r="E334"/>
  <c r="Y326"/>
  <c r="AB326"/>
  <c r="AA318"/>
  <c r="AA302"/>
  <c r="AA294"/>
  <c r="E294"/>
  <c r="AA286"/>
  <c r="AA278"/>
  <c r="AA270"/>
  <c r="E270"/>
  <c r="AA262"/>
  <c r="E262"/>
  <c r="E254"/>
  <c r="X254"/>
  <c r="Y246"/>
  <c r="Y247"/>
  <c r="AA238"/>
  <c r="E238"/>
  <c r="AA230"/>
  <c r="X230"/>
  <c r="Y223"/>
  <c r="AA214"/>
  <c r="E214"/>
  <c r="AA206"/>
  <c r="E206"/>
  <c r="X206"/>
  <c r="AA198"/>
  <c r="E198"/>
  <c r="AA190"/>
  <c r="E190"/>
  <c r="X158"/>
  <c r="X142"/>
  <c r="X94"/>
  <c r="E86"/>
  <c r="X70"/>
  <c r="X22"/>
  <c r="E34"/>
  <c r="AB34"/>
  <c r="X34"/>
  <c r="E106"/>
  <c r="Y106"/>
  <c r="AB106"/>
  <c r="AB132"/>
  <c r="Y133"/>
  <c r="AB156"/>
  <c r="X156"/>
  <c r="X166"/>
  <c r="E150"/>
  <c r="Z151"/>
  <c r="Y37"/>
  <c r="Y146"/>
  <c r="E146"/>
  <c r="E242"/>
  <c r="Y242"/>
  <c r="E174"/>
  <c r="AA142"/>
  <c r="E142"/>
  <c r="E126"/>
  <c r="E94"/>
  <c r="AA78"/>
  <c r="E78"/>
  <c r="AA70"/>
  <c r="E62"/>
  <c r="X46"/>
  <c r="AA30"/>
  <c r="X182"/>
  <c r="X134"/>
  <c r="X110"/>
  <c r="X86"/>
  <c r="X62"/>
  <c r="E38"/>
  <c r="E182"/>
  <c r="Y74"/>
  <c r="Y128"/>
  <c r="Y111"/>
  <c r="E134"/>
  <c r="AA94"/>
  <c r="E127"/>
  <c r="Y101"/>
  <c r="AB356"/>
  <c r="Y357"/>
  <c r="X49"/>
  <c r="X508"/>
  <c r="X418"/>
  <c r="X162"/>
  <c r="AA193"/>
  <c r="X193"/>
  <c r="AA185"/>
  <c r="X185"/>
  <c r="X169"/>
  <c r="X161"/>
  <c r="AA129"/>
  <c r="X129"/>
  <c r="AA121"/>
  <c r="X121"/>
  <c r="X105"/>
  <c r="X97"/>
  <c r="AA57"/>
  <c r="X41"/>
  <c r="X33"/>
  <c r="AA495"/>
  <c r="AA479"/>
  <c r="AA463"/>
  <c r="AA447"/>
  <c r="AA431"/>
  <c r="AA415"/>
  <c r="AA399"/>
  <c r="AA383"/>
  <c r="AA367"/>
  <c r="AA351"/>
  <c r="AA335"/>
  <c r="AA319"/>
  <c r="AA303"/>
  <c r="AA287"/>
  <c r="AA271"/>
  <c r="AA255"/>
  <c r="Y255"/>
  <c r="AA239"/>
  <c r="AA223"/>
  <c r="AA207"/>
  <c r="AA155"/>
  <c r="AA143"/>
  <c r="AA91"/>
  <c r="AA79"/>
  <c r="AA27"/>
  <c r="AA15"/>
  <c r="K11"/>
  <c r="K13"/>
  <c r="AA488"/>
  <c r="AA450"/>
  <c r="AA424"/>
  <c r="AA386"/>
  <c r="AA360"/>
  <c r="AA322"/>
  <c r="AA296"/>
  <c r="AA258"/>
  <c r="AA232"/>
  <c r="Y232"/>
  <c r="AA194"/>
  <c r="AA168"/>
  <c r="AA130"/>
  <c r="AA104"/>
  <c r="AA66"/>
  <c r="Y66"/>
  <c r="AA40"/>
  <c r="AA179"/>
  <c r="AA167"/>
  <c r="AA115"/>
  <c r="AA103"/>
  <c r="AA51"/>
  <c r="AA39"/>
  <c r="AA474"/>
  <c r="AA448"/>
  <c r="AA410"/>
  <c r="Y410"/>
  <c r="AA384"/>
  <c r="AA346"/>
  <c r="Y346"/>
  <c r="AA320"/>
  <c r="AA282"/>
  <c r="AA256"/>
  <c r="AA218"/>
  <c r="AA192"/>
  <c r="AA154"/>
  <c r="AA128"/>
  <c r="AA90"/>
  <c r="AA64"/>
  <c r="AA26"/>
  <c r="AA16"/>
  <c r="AA147"/>
  <c r="AA135"/>
  <c r="AA83"/>
  <c r="AA71"/>
  <c r="AA19"/>
  <c r="AA506"/>
  <c r="AA480"/>
  <c r="AA442"/>
  <c r="AA416"/>
  <c r="AA378"/>
  <c r="AA352"/>
  <c r="AA314"/>
  <c r="Y314"/>
  <c r="AA288"/>
  <c r="AA250"/>
  <c r="AA224"/>
  <c r="AA186"/>
  <c r="AA160"/>
  <c r="AA122"/>
  <c r="AA96"/>
  <c r="AA58"/>
  <c r="AA32"/>
  <c r="AA499"/>
  <c r="AA483"/>
  <c r="AA467"/>
  <c r="AA451"/>
  <c r="AA435"/>
  <c r="AA419"/>
  <c r="AA403"/>
  <c r="AA387"/>
  <c r="AA371"/>
  <c r="AA355"/>
  <c r="AA339"/>
  <c r="AA323"/>
  <c r="AA307"/>
  <c r="AA291"/>
  <c r="AA275"/>
  <c r="AA259"/>
  <c r="AA243"/>
  <c r="AA227"/>
  <c r="AA211"/>
  <c r="AA171"/>
  <c r="AA159"/>
  <c r="AA107"/>
  <c r="AA95"/>
  <c r="AA43"/>
  <c r="AA31"/>
  <c r="AA504"/>
  <c r="AA466"/>
  <c r="Y466"/>
  <c r="AA440"/>
  <c r="AA402"/>
  <c r="AA376"/>
  <c r="Y198"/>
  <c r="X84"/>
  <c r="AA52"/>
  <c r="X52"/>
  <c r="X20"/>
  <c r="AI28"/>
  <c r="H16" i="7"/>
  <c r="H14"/>
  <c r="Z78" i="9"/>
  <c r="AG78"/>
  <c r="AE78"/>
  <c r="AF78"/>
  <c r="AG238"/>
  <c r="AE238"/>
  <c r="AF238"/>
  <c r="Z238"/>
  <c r="E259"/>
  <c r="AB259"/>
  <c r="X259"/>
  <c r="Y260"/>
  <c r="E19"/>
  <c r="Y20"/>
  <c r="X19"/>
  <c r="AB19"/>
  <c r="X194"/>
  <c r="E194"/>
  <c r="AB194"/>
  <c r="Y195"/>
  <c r="Y464"/>
  <c r="E463"/>
  <c r="X463"/>
  <c r="AB463"/>
  <c r="X286"/>
  <c r="AB286"/>
  <c r="Y286"/>
  <c r="Y287"/>
  <c r="Y59"/>
  <c r="AB58"/>
  <c r="X58"/>
  <c r="E58"/>
  <c r="X384"/>
  <c r="AB384"/>
  <c r="Y385"/>
  <c r="E384"/>
  <c r="Y352"/>
  <c r="X351"/>
  <c r="AB351"/>
  <c r="E351"/>
  <c r="Y351"/>
  <c r="Y31"/>
  <c r="X30"/>
  <c r="AB30"/>
  <c r="Y30"/>
  <c r="Z87"/>
  <c r="AE86"/>
  <c r="AF86"/>
  <c r="AG86"/>
  <c r="Z86"/>
  <c r="Z263"/>
  <c r="AE262"/>
  <c r="AF262"/>
  <c r="AG262"/>
  <c r="Z262"/>
  <c r="E494"/>
  <c r="AE306"/>
  <c r="AF306"/>
  <c r="Z306"/>
  <c r="AG306"/>
  <c r="E107"/>
  <c r="AB107"/>
  <c r="Y108"/>
  <c r="Y107"/>
  <c r="X107"/>
  <c r="X352"/>
  <c r="AB352"/>
  <c r="E352"/>
  <c r="Y353"/>
  <c r="AB504"/>
  <c r="Y504"/>
  <c r="Y505"/>
  <c r="X504"/>
  <c r="E504"/>
  <c r="Y228"/>
  <c r="E227"/>
  <c r="AB227"/>
  <c r="Y227"/>
  <c r="X227"/>
  <c r="AB355"/>
  <c r="E355"/>
  <c r="Y356"/>
  <c r="X355"/>
  <c r="AB483"/>
  <c r="Y483"/>
  <c r="E483"/>
  <c r="Y484"/>
  <c r="X483"/>
  <c r="X224"/>
  <c r="AB224"/>
  <c r="E224"/>
  <c r="Z225"/>
  <c r="Y225"/>
  <c r="X480"/>
  <c r="AB480"/>
  <c r="E480"/>
  <c r="Y481"/>
  <c r="AB26"/>
  <c r="Y27"/>
  <c r="X26"/>
  <c r="E26"/>
  <c r="Y26"/>
  <c r="E282"/>
  <c r="Y283"/>
  <c r="AB282"/>
  <c r="X282"/>
  <c r="E51"/>
  <c r="X51"/>
  <c r="Y52"/>
  <c r="AB51"/>
  <c r="Y51"/>
  <c r="X130"/>
  <c r="E130"/>
  <c r="AB130"/>
  <c r="Y131"/>
  <c r="X386"/>
  <c r="AB386"/>
  <c r="Y387"/>
  <c r="E386"/>
  <c r="E143"/>
  <c r="AB143"/>
  <c r="Y144"/>
  <c r="X143"/>
  <c r="E303"/>
  <c r="X303"/>
  <c r="Y304"/>
  <c r="AB303"/>
  <c r="E431"/>
  <c r="Y432"/>
  <c r="X431"/>
  <c r="AB431"/>
  <c r="AB57"/>
  <c r="Y58"/>
  <c r="Y57"/>
  <c r="E57"/>
  <c r="Y71"/>
  <c r="AB70"/>
  <c r="Y70"/>
  <c r="Z35"/>
  <c r="AE34"/>
  <c r="AF34"/>
  <c r="AG34"/>
  <c r="Z34"/>
  <c r="AG190"/>
  <c r="AH191"/>
  <c r="AE190"/>
  <c r="AF190"/>
  <c r="Z190"/>
  <c r="Z215"/>
  <c r="AE214"/>
  <c r="AF214"/>
  <c r="AG214"/>
  <c r="Z214"/>
  <c r="Y279"/>
  <c r="AB278"/>
  <c r="Y278"/>
  <c r="E278"/>
  <c r="Y319"/>
  <c r="AB318"/>
  <c r="X318"/>
  <c r="Y318"/>
  <c r="Z407"/>
  <c r="Z406"/>
  <c r="AG406"/>
  <c r="AE406"/>
  <c r="AF406"/>
  <c r="AE430"/>
  <c r="AF430"/>
  <c r="AG430"/>
  <c r="Z430"/>
  <c r="AE462"/>
  <c r="AF462"/>
  <c r="Z462"/>
  <c r="AG462"/>
  <c r="AB486"/>
  <c r="Y486"/>
  <c r="Y487"/>
  <c r="Z423"/>
  <c r="AG423"/>
  <c r="AE423"/>
  <c r="AF423"/>
  <c r="AE425"/>
  <c r="AF425"/>
  <c r="AG425"/>
  <c r="AH426"/>
  <c r="Z426"/>
  <c r="AG265"/>
  <c r="AE265"/>
  <c r="AF265"/>
  <c r="Z266"/>
  <c r="Z265"/>
  <c r="Z11"/>
  <c r="AE11"/>
  <c r="AF11"/>
  <c r="AG11"/>
  <c r="AG163"/>
  <c r="AE163"/>
  <c r="AF163"/>
  <c r="Z163"/>
  <c r="Z164"/>
  <c r="AG417"/>
  <c r="AH418"/>
  <c r="AE417"/>
  <c r="AF417"/>
  <c r="Z418"/>
  <c r="Z417"/>
  <c r="AH460"/>
  <c r="AH461"/>
  <c r="Y53"/>
  <c r="AB52"/>
  <c r="E52"/>
  <c r="Y32"/>
  <c r="X31"/>
  <c r="AB31"/>
  <c r="E31"/>
  <c r="X243"/>
  <c r="Y243"/>
  <c r="Y244"/>
  <c r="E243"/>
  <c r="AB243"/>
  <c r="X371"/>
  <c r="E371"/>
  <c r="AB371"/>
  <c r="Y371"/>
  <c r="Y372"/>
  <c r="X499"/>
  <c r="Y499"/>
  <c r="Y500"/>
  <c r="E499"/>
  <c r="AB499"/>
  <c r="E250"/>
  <c r="Y251"/>
  <c r="AB250"/>
  <c r="X250"/>
  <c r="Y250"/>
  <c r="E506"/>
  <c r="Y507"/>
  <c r="X506"/>
  <c r="AB506"/>
  <c r="Y506"/>
  <c r="X64"/>
  <c r="AB64"/>
  <c r="Y65"/>
  <c r="E64"/>
  <c r="X320"/>
  <c r="Y321"/>
  <c r="E320"/>
  <c r="AB320"/>
  <c r="AB103"/>
  <c r="E103"/>
  <c r="Y104"/>
  <c r="X103"/>
  <c r="Y103"/>
  <c r="AB168"/>
  <c r="E168"/>
  <c r="Z169"/>
  <c r="Y169"/>
  <c r="X168"/>
  <c r="AB424"/>
  <c r="Y424"/>
  <c r="E424"/>
  <c r="Y425"/>
  <c r="X424"/>
  <c r="E155"/>
  <c r="AB155"/>
  <c r="X155"/>
  <c r="Y156"/>
  <c r="Y320"/>
  <c r="E319"/>
  <c r="X319"/>
  <c r="AB319"/>
  <c r="Y448"/>
  <c r="E447"/>
  <c r="AB447"/>
  <c r="X447"/>
  <c r="AE242"/>
  <c r="AF242"/>
  <c r="AG242"/>
  <c r="Z242"/>
  <c r="AB190"/>
  <c r="Y190"/>
  <c r="Y191"/>
  <c r="Y214"/>
  <c r="Y215"/>
  <c r="AB214"/>
  <c r="E286"/>
  <c r="AE366"/>
  <c r="AF366"/>
  <c r="AG366"/>
  <c r="Z366"/>
  <c r="AB462"/>
  <c r="Y462"/>
  <c r="Y463"/>
  <c r="AE489"/>
  <c r="AF489"/>
  <c r="Z490"/>
  <c r="AG489"/>
  <c r="AH490"/>
  <c r="AG329"/>
  <c r="AE329"/>
  <c r="AF329"/>
  <c r="Z329"/>
  <c r="AG409"/>
  <c r="AE409"/>
  <c r="AF409"/>
  <c r="Z409"/>
  <c r="AG249"/>
  <c r="Z249"/>
  <c r="AE249"/>
  <c r="AF249"/>
  <c r="AH206"/>
  <c r="AH205"/>
  <c r="X387"/>
  <c r="AB387"/>
  <c r="Y388"/>
  <c r="E387"/>
  <c r="Y91"/>
  <c r="X90"/>
  <c r="Y90"/>
  <c r="AB90"/>
  <c r="E90"/>
  <c r="X450"/>
  <c r="AB450"/>
  <c r="Y451"/>
  <c r="E450"/>
  <c r="AB78"/>
  <c r="Y79"/>
  <c r="X78"/>
  <c r="Y78"/>
  <c r="Z199"/>
  <c r="Z198"/>
  <c r="AG198"/>
  <c r="AE198"/>
  <c r="AF198"/>
  <c r="Z254"/>
  <c r="AG254"/>
  <c r="AE254"/>
  <c r="AF254"/>
  <c r="AE414"/>
  <c r="AF414"/>
  <c r="Z414"/>
  <c r="AG414"/>
  <c r="Z359"/>
  <c r="AE359"/>
  <c r="AF359"/>
  <c r="AG359"/>
  <c r="AG313"/>
  <c r="AE313"/>
  <c r="AF313"/>
  <c r="Z313"/>
  <c r="AH382"/>
  <c r="Z112"/>
  <c r="AG112"/>
  <c r="AE112"/>
  <c r="AF112"/>
  <c r="Z113"/>
  <c r="Y96"/>
  <c r="E95"/>
  <c r="AB95"/>
  <c r="X95"/>
  <c r="E314"/>
  <c r="Y315"/>
  <c r="AB314"/>
  <c r="X314"/>
  <c r="AB167"/>
  <c r="Y168"/>
  <c r="E167"/>
  <c r="X167"/>
  <c r="Y167"/>
  <c r="Y224"/>
  <c r="E223"/>
  <c r="AB223"/>
  <c r="X223"/>
  <c r="Z294"/>
  <c r="AG294"/>
  <c r="AE294"/>
  <c r="AF294"/>
  <c r="Y470"/>
  <c r="E470"/>
  <c r="Y471"/>
  <c r="AB470"/>
  <c r="AG233"/>
  <c r="AH234"/>
  <c r="AE233"/>
  <c r="AF233"/>
  <c r="Z234"/>
  <c r="Z233"/>
  <c r="AH492"/>
  <c r="AH493"/>
  <c r="I1"/>
  <c r="J12"/>
  <c r="K12"/>
  <c r="L12"/>
  <c r="AO18"/>
  <c r="E419"/>
  <c r="Y420"/>
  <c r="X419"/>
  <c r="Y419"/>
  <c r="AB419"/>
  <c r="Y155"/>
  <c r="E154"/>
  <c r="X154"/>
  <c r="Y154"/>
  <c r="AB154"/>
  <c r="X258"/>
  <c r="E258"/>
  <c r="Y259"/>
  <c r="AB258"/>
  <c r="E367"/>
  <c r="AB367"/>
  <c r="X367"/>
  <c r="Y368"/>
  <c r="AE126"/>
  <c r="AF126"/>
  <c r="AG126"/>
  <c r="Z126"/>
  <c r="AB334"/>
  <c r="Y334"/>
  <c r="X334"/>
  <c r="Y335"/>
  <c r="AG297"/>
  <c r="AH298"/>
  <c r="AE297"/>
  <c r="AF297"/>
  <c r="Z298"/>
  <c r="Z297"/>
  <c r="AH300"/>
  <c r="AH301"/>
  <c r="Y160"/>
  <c r="E159"/>
  <c r="AB159"/>
  <c r="X159"/>
  <c r="Y123"/>
  <c r="AB122"/>
  <c r="X122"/>
  <c r="E122"/>
  <c r="Y192"/>
  <c r="X192"/>
  <c r="Y193"/>
  <c r="AB192"/>
  <c r="E192"/>
  <c r="AB296"/>
  <c r="Y296"/>
  <c r="E296"/>
  <c r="Y297"/>
  <c r="X296"/>
  <c r="Y256"/>
  <c r="E255"/>
  <c r="X255"/>
  <c r="AB255"/>
  <c r="E193"/>
  <c r="AB193"/>
  <c r="Y194"/>
  <c r="AE38"/>
  <c r="AF38"/>
  <c r="AG38"/>
  <c r="Z38"/>
  <c r="AE142"/>
  <c r="AF142"/>
  <c r="AG142"/>
  <c r="Z142"/>
  <c r="AG106"/>
  <c r="AE106"/>
  <c r="AF106"/>
  <c r="Z106"/>
  <c r="AE206"/>
  <c r="AF206"/>
  <c r="Z206"/>
  <c r="AG206"/>
  <c r="AE270"/>
  <c r="AF270"/>
  <c r="Z270"/>
  <c r="AG270"/>
  <c r="AB302"/>
  <c r="Y303"/>
  <c r="X302"/>
  <c r="Y302"/>
  <c r="Z343"/>
  <c r="AG342"/>
  <c r="AE342"/>
  <c r="AF342"/>
  <c r="Z342"/>
  <c r="AE422"/>
  <c r="AF422"/>
  <c r="Z422"/>
  <c r="AG422"/>
  <c r="Z454"/>
  <c r="AG454"/>
  <c r="AE454"/>
  <c r="AF454"/>
  <c r="Y479"/>
  <c r="X478"/>
  <c r="AB478"/>
  <c r="Y478"/>
  <c r="Z327"/>
  <c r="AG327"/>
  <c r="Z328"/>
  <c r="AE327"/>
  <c r="AF327"/>
  <c r="Z63"/>
  <c r="AE63"/>
  <c r="AF63"/>
  <c r="AG63"/>
  <c r="Z203"/>
  <c r="AE202"/>
  <c r="AF202"/>
  <c r="Z202"/>
  <c r="AG202"/>
  <c r="AH203"/>
  <c r="Y355"/>
  <c r="AG441"/>
  <c r="AE441"/>
  <c r="AF441"/>
  <c r="Y282"/>
  <c r="AG217"/>
  <c r="AE217"/>
  <c r="AF217"/>
  <c r="Z217"/>
  <c r="AE158"/>
  <c r="AF158"/>
  <c r="Z158"/>
  <c r="AG158"/>
  <c r="Y386"/>
  <c r="AE225"/>
  <c r="AF225"/>
  <c r="Z226"/>
  <c r="AG225"/>
  <c r="AH226"/>
  <c r="AG169"/>
  <c r="AH170"/>
  <c r="Z170"/>
  <c r="AE169"/>
  <c r="AF169"/>
  <c r="AG370"/>
  <c r="Z370"/>
  <c r="AE370"/>
  <c r="AF370"/>
  <c r="AH478"/>
  <c r="AH477"/>
  <c r="AH364"/>
  <c r="AH365"/>
  <c r="AH268"/>
  <c r="AH269"/>
  <c r="Y19"/>
  <c r="AB32"/>
  <c r="E32"/>
  <c r="Y33"/>
  <c r="X32"/>
  <c r="E346"/>
  <c r="Y347"/>
  <c r="AB346"/>
  <c r="X346"/>
  <c r="Y208"/>
  <c r="X207"/>
  <c r="E207"/>
  <c r="AB207"/>
  <c r="AB494"/>
  <c r="Y495"/>
  <c r="Y494"/>
  <c r="AE481"/>
  <c r="AF481"/>
  <c r="AG481"/>
  <c r="AH482"/>
  <c r="Z482"/>
  <c r="Z481"/>
  <c r="AG195"/>
  <c r="AH196"/>
  <c r="AE195"/>
  <c r="AF195"/>
  <c r="Z195"/>
  <c r="AH236"/>
  <c r="AH237"/>
  <c r="X275"/>
  <c r="E275"/>
  <c r="Y276"/>
  <c r="AB275"/>
  <c r="Y275"/>
  <c r="AB71"/>
  <c r="X71"/>
  <c r="E71"/>
  <c r="Y72"/>
  <c r="AB232"/>
  <c r="E232"/>
  <c r="Y233"/>
  <c r="X232"/>
  <c r="Y480"/>
  <c r="E479"/>
  <c r="X479"/>
  <c r="AB479"/>
  <c r="AB414"/>
  <c r="Y415"/>
  <c r="Y414"/>
  <c r="Y291"/>
  <c r="X291"/>
  <c r="E291"/>
  <c r="AB291"/>
  <c r="Y292"/>
  <c r="E83"/>
  <c r="AB83"/>
  <c r="X83"/>
  <c r="Y84"/>
  <c r="Y83"/>
  <c r="X179"/>
  <c r="E179"/>
  <c r="Y180"/>
  <c r="AB179"/>
  <c r="Y179"/>
  <c r="X239"/>
  <c r="AB239"/>
  <c r="E239"/>
  <c r="Z240"/>
  <c r="Y240"/>
  <c r="AE182"/>
  <c r="AF182"/>
  <c r="Z183"/>
  <c r="Z182"/>
  <c r="AG182"/>
  <c r="Y262"/>
  <c r="X262"/>
  <c r="AB262"/>
  <c r="Y263"/>
  <c r="AB390"/>
  <c r="E390"/>
  <c r="Y390"/>
  <c r="Y391"/>
  <c r="AE478"/>
  <c r="AF478"/>
  <c r="Z478"/>
  <c r="AG478"/>
  <c r="AG393"/>
  <c r="AE393"/>
  <c r="AF393"/>
  <c r="Z393"/>
  <c r="Z394"/>
  <c r="AE385"/>
  <c r="AF385"/>
  <c r="AG385"/>
  <c r="Z385"/>
  <c r="X307"/>
  <c r="E307"/>
  <c r="Y308"/>
  <c r="AB307"/>
  <c r="AB135"/>
  <c r="E135"/>
  <c r="Y136"/>
  <c r="X135"/>
  <c r="Y135"/>
  <c r="AI30"/>
  <c r="AI32"/>
  <c r="E171"/>
  <c r="Y172"/>
  <c r="AB171"/>
  <c r="X171"/>
  <c r="Y171"/>
  <c r="X160"/>
  <c r="AB160"/>
  <c r="Y161"/>
  <c r="E160"/>
  <c r="E147"/>
  <c r="X147"/>
  <c r="AB147"/>
  <c r="Y147"/>
  <c r="Y148"/>
  <c r="E474"/>
  <c r="Y475"/>
  <c r="X474"/>
  <c r="AB474"/>
  <c r="X322"/>
  <c r="Y323"/>
  <c r="AB322"/>
  <c r="E322"/>
  <c r="E271"/>
  <c r="AB271"/>
  <c r="Y272"/>
  <c r="X271"/>
  <c r="Y95"/>
  <c r="AB94"/>
  <c r="Y94"/>
  <c r="AG62"/>
  <c r="AE62"/>
  <c r="AF62"/>
  <c r="Z62"/>
  <c r="AB206"/>
  <c r="Y207"/>
  <c r="Y206"/>
  <c r="AE358"/>
  <c r="AF358"/>
  <c r="Z358"/>
  <c r="AG358"/>
  <c r="Y454"/>
  <c r="Y455"/>
  <c r="AB454"/>
  <c r="X454"/>
  <c r="X486"/>
  <c r="AG361"/>
  <c r="AH362"/>
  <c r="AE361"/>
  <c r="AF361"/>
  <c r="Z362"/>
  <c r="AG67"/>
  <c r="AH68"/>
  <c r="AE67"/>
  <c r="AF67"/>
  <c r="Z67"/>
  <c r="Z68"/>
  <c r="AG505"/>
  <c r="AE505"/>
  <c r="AF505"/>
  <c r="AE281"/>
  <c r="AF281"/>
  <c r="AG281"/>
  <c r="Z281"/>
  <c r="AE189"/>
  <c r="AF189"/>
  <c r="AG189"/>
  <c r="Z189"/>
  <c r="Y159"/>
  <c r="AH124"/>
  <c r="AG449"/>
  <c r="AE449"/>
  <c r="AF449"/>
  <c r="AE353"/>
  <c r="AF353"/>
  <c r="AG353"/>
  <c r="Z353"/>
  <c r="AE289"/>
  <c r="AF289"/>
  <c r="AG289"/>
  <c r="AH290"/>
  <c r="Z290"/>
  <c r="AH398"/>
  <c r="AH397"/>
  <c r="AH49"/>
  <c r="AH48"/>
  <c r="AH14"/>
  <c r="AH13"/>
  <c r="AH158"/>
  <c r="AH75"/>
  <c r="E43"/>
  <c r="X43"/>
  <c r="Y43"/>
  <c r="AB43"/>
  <c r="Y44"/>
  <c r="X288"/>
  <c r="AB288"/>
  <c r="Y289"/>
  <c r="E288"/>
  <c r="E115"/>
  <c r="X115"/>
  <c r="Y115"/>
  <c r="AB115"/>
  <c r="Y116"/>
  <c r="E335"/>
  <c r="X335"/>
  <c r="Y336"/>
  <c r="AB335"/>
  <c r="AG146"/>
  <c r="Z146"/>
  <c r="AE146"/>
  <c r="AF146"/>
  <c r="Z375"/>
  <c r="AE374"/>
  <c r="AF374"/>
  <c r="Z374"/>
  <c r="AG374"/>
  <c r="AH375"/>
  <c r="AG473"/>
  <c r="AE473"/>
  <c r="AF473"/>
  <c r="Z473"/>
  <c r="AH366"/>
  <c r="X403"/>
  <c r="E403"/>
  <c r="Y404"/>
  <c r="AB403"/>
  <c r="X128"/>
  <c r="Y129"/>
  <c r="AB128"/>
  <c r="E128"/>
  <c r="AB488"/>
  <c r="Y488"/>
  <c r="E488"/>
  <c r="Y489"/>
  <c r="X488"/>
  <c r="E185"/>
  <c r="AB185"/>
  <c r="Y186"/>
  <c r="Y185"/>
  <c r="AE94"/>
  <c r="AF94"/>
  <c r="AG94"/>
  <c r="Z94"/>
  <c r="Y199"/>
  <c r="AB198"/>
  <c r="X198"/>
  <c r="AE334"/>
  <c r="AF334"/>
  <c r="AG334"/>
  <c r="Z334"/>
  <c r="AG446"/>
  <c r="AE446"/>
  <c r="AF446"/>
  <c r="Z446"/>
  <c r="AG377"/>
  <c r="AE377"/>
  <c r="AF377"/>
  <c r="Z178"/>
  <c r="AG178"/>
  <c r="AE178"/>
  <c r="AF178"/>
  <c r="AE321"/>
  <c r="AF321"/>
  <c r="AG321"/>
  <c r="Z321"/>
  <c r="Y376"/>
  <c r="Y377"/>
  <c r="E376"/>
  <c r="X376"/>
  <c r="AB376"/>
  <c r="X96"/>
  <c r="AB96"/>
  <c r="Y97"/>
  <c r="E96"/>
  <c r="E410"/>
  <c r="Y411"/>
  <c r="X410"/>
  <c r="AB410"/>
  <c r="X15"/>
  <c r="AB15"/>
  <c r="Y15"/>
  <c r="Y16"/>
  <c r="E15"/>
  <c r="AB495"/>
  <c r="Y496"/>
  <c r="X495"/>
  <c r="E495"/>
  <c r="E30"/>
  <c r="Y230"/>
  <c r="Y231"/>
  <c r="AB230"/>
  <c r="E230"/>
  <c r="Y295"/>
  <c r="AB294"/>
  <c r="Y294"/>
  <c r="X294"/>
  <c r="Y446"/>
  <c r="Y447"/>
  <c r="AB446"/>
  <c r="Z502"/>
  <c r="AG502"/>
  <c r="AH503"/>
  <c r="AE502"/>
  <c r="AF502"/>
  <c r="Z503"/>
  <c r="AG119"/>
  <c r="Z119"/>
  <c r="AE119"/>
  <c r="AF119"/>
  <c r="Z120"/>
  <c r="AG457"/>
  <c r="Z458"/>
  <c r="AE457"/>
  <c r="AF457"/>
  <c r="Z457"/>
  <c r="AH56"/>
  <c r="AE18"/>
  <c r="AF18"/>
  <c r="AG18"/>
  <c r="Z18"/>
  <c r="AB402"/>
  <c r="X402"/>
  <c r="E402"/>
  <c r="Y403"/>
  <c r="Y402"/>
  <c r="X435"/>
  <c r="E435"/>
  <c r="AB435"/>
  <c r="Y435"/>
  <c r="Y436"/>
  <c r="E378"/>
  <c r="Y379"/>
  <c r="AB378"/>
  <c r="X378"/>
  <c r="Y378"/>
  <c r="X448"/>
  <c r="Y449"/>
  <c r="E448"/>
  <c r="AB448"/>
  <c r="Y41"/>
  <c r="E40"/>
  <c r="AB40"/>
  <c r="X40"/>
  <c r="Y28"/>
  <c r="X27"/>
  <c r="E27"/>
  <c r="AB27"/>
  <c r="Y384"/>
  <c r="AB383"/>
  <c r="Y383"/>
  <c r="E383"/>
  <c r="X383"/>
  <c r="AB121"/>
  <c r="Y122"/>
  <c r="Y121"/>
  <c r="E121"/>
  <c r="Z127"/>
  <c r="AE127"/>
  <c r="AF127"/>
  <c r="AG127"/>
  <c r="AE150"/>
  <c r="AF150"/>
  <c r="Z150"/>
  <c r="AG150"/>
  <c r="AB238"/>
  <c r="Y239"/>
  <c r="Y238"/>
  <c r="X238"/>
  <c r="AB440"/>
  <c r="Y440"/>
  <c r="E440"/>
  <c r="Z441"/>
  <c r="X440"/>
  <c r="Y441"/>
  <c r="E323"/>
  <c r="AB323"/>
  <c r="Y324"/>
  <c r="X323"/>
  <c r="Y452"/>
  <c r="X451"/>
  <c r="E451"/>
  <c r="AB451"/>
  <c r="X416"/>
  <c r="Y417"/>
  <c r="AB416"/>
  <c r="E416"/>
  <c r="E218"/>
  <c r="Y219"/>
  <c r="X218"/>
  <c r="AB218"/>
  <c r="X66"/>
  <c r="Y67"/>
  <c r="E66"/>
  <c r="AB66"/>
  <c r="E79"/>
  <c r="Y80"/>
  <c r="X79"/>
  <c r="AB79"/>
  <c r="E399"/>
  <c r="X399"/>
  <c r="AB399"/>
  <c r="Y400"/>
  <c r="AB142"/>
  <c r="Y143"/>
  <c r="Y142"/>
  <c r="AB270"/>
  <c r="Y271"/>
  <c r="X270"/>
  <c r="Y270"/>
  <c r="E302"/>
  <c r="Z398"/>
  <c r="AG398"/>
  <c r="AE398"/>
  <c r="AF398"/>
  <c r="Y422"/>
  <c r="Y423"/>
  <c r="AB422"/>
  <c r="AG487"/>
  <c r="AE487"/>
  <c r="AF487"/>
  <c r="Y467"/>
  <c r="X466"/>
  <c r="AB466"/>
  <c r="E466"/>
  <c r="E211"/>
  <c r="X211"/>
  <c r="Y211"/>
  <c r="AB211"/>
  <c r="Y212"/>
  <c r="E339"/>
  <c r="X339"/>
  <c r="Y339"/>
  <c r="Y340"/>
  <c r="AB339"/>
  <c r="E467"/>
  <c r="X467"/>
  <c r="Y468"/>
  <c r="AB467"/>
  <c r="E186"/>
  <c r="Y187"/>
  <c r="X186"/>
  <c r="AB186"/>
  <c r="E442"/>
  <c r="Y443"/>
  <c r="X442"/>
  <c r="AB442"/>
  <c r="X16"/>
  <c r="AB16"/>
  <c r="Y17"/>
  <c r="E16"/>
  <c r="X256"/>
  <c r="Y257"/>
  <c r="AB256"/>
  <c r="E256"/>
  <c r="AB39"/>
  <c r="Y40"/>
  <c r="X39"/>
  <c r="Y39"/>
  <c r="E39"/>
  <c r="E104"/>
  <c r="AB104"/>
  <c r="Y105"/>
  <c r="X104"/>
  <c r="AB360"/>
  <c r="Y360"/>
  <c r="E360"/>
  <c r="Y361"/>
  <c r="X360"/>
  <c r="E91"/>
  <c r="X91"/>
  <c r="AB91"/>
  <c r="Y92"/>
  <c r="Y288"/>
  <c r="X287"/>
  <c r="E287"/>
  <c r="AB287"/>
  <c r="Y416"/>
  <c r="E415"/>
  <c r="X415"/>
  <c r="AB415"/>
  <c r="X57"/>
  <c r="Y130"/>
  <c r="AB129"/>
  <c r="E129"/>
  <c r="AE134"/>
  <c r="AF134"/>
  <c r="AG134"/>
  <c r="Z134"/>
  <c r="E70"/>
  <c r="Z175"/>
  <c r="AE174"/>
  <c r="AF174"/>
  <c r="Z174"/>
  <c r="AG174"/>
  <c r="X190"/>
  <c r="X214"/>
  <c r="X278"/>
  <c r="E318"/>
  <c r="Y359"/>
  <c r="AB358"/>
  <c r="Y358"/>
  <c r="X358"/>
  <c r="AB398"/>
  <c r="Y398"/>
  <c r="Y399"/>
  <c r="AB430"/>
  <c r="Y431"/>
  <c r="Y430"/>
  <c r="X430"/>
  <c r="X462"/>
  <c r="E486"/>
  <c r="Z295"/>
  <c r="AE295"/>
  <c r="AF295"/>
  <c r="AG295"/>
  <c r="Z331"/>
  <c r="Z330"/>
  <c r="AG330"/>
  <c r="AH331"/>
  <c r="AE330"/>
  <c r="AF330"/>
  <c r="Z311"/>
  <c r="AE310"/>
  <c r="AF310"/>
  <c r="Z310"/>
  <c r="AG310"/>
  <c r="AG201"/>
  <c r="AE201"/>
  <c r="AF201"/>
  <c r="Z201"/>
  <c r="AG354"/>
  <c r="Z354"/>
  <c r="AE354"/>
  <c r="AF354"/>
  <c r="AG345"/>
  <c r="AE345"/>
  <c r="AF345"/>
  <c r="Z345"/>
  <c r="Y367"/>
  <c r="Y450"/>
  <c r="AH106"/>
  <c r="AH126"/>
  <c r="AH37"/>
  <c r="AG240"/>
  <c r="AH241"/>
  <c r="Z241"/>
  <c r="AE240"/>
  <c r="AF240"/>
  <c r="Z287"/>
  <c r="AG287"/>
  <c r="AE287"/>
  <c r="AF287"/>
  <c r="Z410"/>
  <c r="AG410"/>
  <c r="AH411"/>
  <c r="AE410"/>
  <c r="AF410"/>
  <c r="Z411"/>
  <c r="AH94"/>
  <c r="Z95"/>
  <c r="AE95"/>
  <c r="AF95"/>
  <c r="AG95"/>
  <c r="AH95"/>
  <c r="AE256"/>
  <c r="AF256"/>
  <c r="Z256"/>
  <c r="Z257"/>
  <c r="AG256"/>
  <c r="AH257"/>
  <c r="AH345"/>
  <c r="AE40"/>
  <c r="AF40"/>
  <c r="AG40"/>
  <c r="AH41"/>
  <c r="Z40"/>
  <c r="Z41"/>
  <c r="AG15"/>
  <c r="AE15"/>
  <c r="AF15"/>
  <c r="Z15"/>
  <c r="L10"/>
  <c r="AE185"/>
  <c r="AF185"/>
  <c r="AG185"/>
  <c r="Z185"/>
  <c r="Z128"/>
  <c r="AE128"/>
  <c r="AF128"/>
  <c r="AG128"/>
  <c r="Z335"/>
  <c r="AE335"/>
  <c r="AF335"/>
  <c r="AG335"/>
  <c r="AH336"/>
  <c r="Z336"/>
  <c r="AE288"/>
  <c r="AF288"/>
  <c r="Z288"/>
  <c r="AG288"/>
  <c r="AH289"/>
  <c r="AH63"/>
  <c r="AH62"/>
  <c r="Z307"/>
  <c r="AG307"/>
  <c r="AH308"/>
  <c r="Z308"/>
  <c r="AE307"/>
  <c r="AF307"/>
  <c r="AH394"/>
  <c r="AH393"/>
  <c r="Z479"/>
  <c r="AG479"/>
  <c r="AH480"/>
  <c r="AE479"/>
  <c r="AF479"/>
  <c r="Z275"/>
  <c r="AE275"/>
  <c r="AF275"/>
  <c r="AG275"/>
  <c r="Z276"/>
  <c r="Z347"/>
  <c r="AE346"/>
  <c r="AF346"/>
  <c r="AG346"/>
  <c r="AH347"/>
  <c r="Z346"/>
  <c r="AE122"/>
  <c r="AF122"/>
  <c r="Z123"/>
  <c r="Z122"/>
  <c r="AG122"/>
  <c r="AH123"/>
  <c r="AH415"/>
  <c r="AH414"/>
  <c r="AE450"/>
  <c r="AF450"/>
  <c r="Z450"/>
  <c r="AG450"/>
  <c r="AH502"/>
  <c r="AE286"/>
  <c r="AF286"/>
  <c r="AG286"/>
  <c r="Z286"/>
  <c r="AG243"/>
  <c r="AH244"/>
  <c r="AE243"/>
  <c r="AF243"/>
  <c r="Z243"/>
  <c r="Z244"/>
  <c r="AH12"/>
  <c r="AH11"/>
  <c r="AE143"/>
  <c r="AF143"/>
  <c r="AG143"/>
  <c r="AH144"/>
  <c r="Z144"/>
  <c r="Z143"/>
  <c r="AG51"/>
  <c r="Z51"/>
  <c r="AE51"/>
  <c r="AF51"/>
  <c r="AE26"/>
  <c r="AF26"/>
  <c r="AG26"/>
  <c r="Z26"/>
  <c r="AG504"/>
  <c r="Z504"/>
  <c r="AE504"/>
  <c r="AF504"/>
  <c r="AH306"/>
  <c r="AE384"/>
  <c r="AF384"/>
  <c r="Z384"/>
  <c r="AG384"/>
  <c r="AH385"/>
  <c r="AG91"/>
  <c r="AH92"/>
  <c r="Z91"/>
  <c r="AE91"/>
  <c r="AF91"/>
  <c r="Z92"/>
  <c r="AE16"/>
  <c r="AF16"/>
  <c r="AG16"/>
  <c r="AH17"/>
  <c r="Z17"/>
  <c r="Z16"/>
  <c r="AE442"/>
  <c r="AF442"/>
  <c r="Z442"/>
  <c r="Z443"/>
  <c r="AG442"/>
  <c r="AH443"/>
  <c r="Z339"/>
  <c r="AG339"/>
  <c r="AE339"/>
  <c r="AF339"/>
  <c r="Z340"/>
  <c r="AE466"/>
  <c r="AF466"/>
  <c r="AG466"/>
  <c r="Z466"/>
  <c r="AG435"/>
  <c r="Z435"/>
  <c r="AE435"/>
  <c r="AF435"/>
  <c r="Z436"/>
  <c r="AH446"/>
  <c r="AG43"/>
  <c r="Z43"/>
  <c r="AE43"/>
  <c r="AF43"/>
  <c r="Z44"/>
  <c r="AH354"/>
  <c r="AH190"/>
  <c r="AH189"/>
  <c r="Z271"/>
  <c r="AG271"/>
  <c r="AH272"/>
  <c r="Z272"/>
  <c r="AE271"/>
  <c r="AF271"/>
  <c r="AG147"/>
  <c r="AH148"/>
  <c r="AE147"/>
  <c r="AF147"/>
  <c r="Z147"/>
  <c r="Z148"/>
  <c r="AH479"/>
  <c r="AE71"/>
  <c r="AF71"/>
  <c r="AG71"/>
  <c r="AH72"/>
  <c r="Z71"/>
  <c r="Z72"/>
  <c r="Z207"/>
  <c r="AG207"/>
  <c r="AH208"/>
  <c r="AE207"/>
  <c r="AF207"/>
  <c r="Z208"/>
  <c r="AH159"/>
  <c r="AG255"/>
  <c r="Z255"/>
  <c r="AE255"/>
  <c r="AF255"/>
  <c r="AH409"/>
  <c r="Z64"/>
  <c r="AE64"/>
  <c r="AF64"/>
  <c r="AG64"/>
  <c r="AH65"/>
  <c r="Z65"/>
  <c r="AE250"/>
  <c r="AF250"/>
  <c r="Z250"/>
  <c r="AG250"/>
  <c r="AH251"/>
  <c r="Z251"/>
  <c r="AH407"/>
  <c r="AH406"/>
  <c r="Z131"/>
  <c r="AG130"/>
  <c r="AH131"/>
  <c r="Z130"/>
  <c r="AE130"/>
  <c r="AF130"/>
  <c r="Z483"/>
  <c r="AG483"/>
  <c r="AE483"/>
  <c r="AF483"/>
  <c r="Z484"/>
  <c r="AH87"/>
  <c r="AH86"/>
  <c r="Z463"/>
  <c r="AE463"/>
  <c r="AF463"/>
  <c r="AG463"/>
  <c r="AH464"/>
  <c r="Z464"/>
  <c r="AG259"/>
  <c r="AH260"/>
  <c r="AE259"/>
  <c r="AF259"/>
  <c r="Z259"/>
  <c r="Z260"/>
  <c r="AE318"/>
  <c r="AF318"/>
  <c r="AG318"/>
  <c r="Z318"/>
  <c r="AH178"/>
  <c r="AH179"/>
  <c r="AG83"/>
  <c r="Z83"/>
  <c r="AE83"/>
  <c r="AF83"/>
  <c r="Z84"/>
  <c r="AG155"/>
  <c r="AH156"/>
  <c r="Z155"/>
  <c r="AE155"/>
  <c r="AF155"/>
  <c r="Z156"/>
  <c r="AE278"/>
  <c r="AF278"/>
  <c r="Z278"/>
  <c r="AG278"/>
  <c r="Z279"/>
  <c r="AE386"/>
  <c r="AF386"/>
  <c r="Z386"/>
  <c r="AG386"/>
  <c r="AH355"/>
  <c r="AH458"/>
  <c r="AH457"/>
  <c r="AG376"/>
  <c r="Z376"/>
  <c r="AE376"/>
  <c r="AF376"/>
  <c r="Z322"/>
  <c r="AG322"/>
  <c r="AH323"/>
  <c r="AE322"/>
  <c r="AF322"/>
  <c r="AH107"/>
  <c r="Z303"/>
  <c r="AE303"/>
  <c r="AF303"/>
  <c r="AG303"/>
  <c r="AH304"/>
  <c r="Z304"/>
  <c r="Z351"/>
  <c r="AG351"/>
  <c r="AE351"/>
  <c r="AF351"/>
  <c r="Z219"/>
  <c r="AG218"/>
  <c r="AH219"/>
  <c r="AE218"/>
  <c r="AF218"/>
  <c r="Z218"/>
  <c r="Z383"/>
  <c r="AE383"/>
  <c r="AF383"/>
  <c r="AG383"/>
  <c r="AG495"/>
  <c r="AH496"/>
  <c r="Z495"/>
  <c r="AE495"/>
  <c r="AF495"/>
  <c r="Z496"/>
  <c r="AG488"/>
  <c r="AH489"/>
  <c r="AE488"/>
  <c r="AF488"/>
  <c r="Z488"/>
  <c r="AH281"/>
  <c r="AH342"/>
  <c r="AH343"/>
  <c r="AH313"/>
  <c r="AH314"/>
  <c r="Z371"/>
  <c r="AE371"/>
  <c r="AF371"/>
  <c r="AG371"/>
  <c r="AH372"/>
  <c r="Z372"/>
  <c r="AE19"/>
  <c r="AF19"/>
  <c r="AG19"/>
  <c r="AH20"/>
  <c r="Z19"/>
  <c r="Z20"/>
  <c r="Z399"/>
  <c r="AG399"/>
  <c r="AH400"/>
  <c r="AE399"/>
  <c r="AF399"/>
  <c r="Z400"/>
  <c r="AH450"/>
  <c r="Z232"/>
  <c r="AG232"/>
  <c r="AE232"/>
  <c r="AF232"/>
  <c r="AH327"/>
  <c r="AH328"/>
  <c r="AH455"/>
  <c r="AH454"/>
  <c r="AH143"/>
  <c r="AH142"/>
  <c r="AE193"/>
  <c r="AF193"/>
  <c r="AG193"/>
  <c r="AH194"/>
  <c r="Z193"/>
  <c r="AH127"/>
  <c r="AE154"/>
  <c r="AF154"/>
  <c r="AG154"/>
  <c r="Z154"/>
  <c r="AH295"/>
  <c r="AH294"/>
  <c r="AG90"/>
  <c r="AE90"/>
  <c r="AF90"/>
  <c r="Z90"/>
  <c r="Z489"/>
  <c r="AG31"/>
  <c r="AH32"/>
  <c r="Z31"/>
  <c r="AI19"/>
  <c r="L13"/>
  <c r="M13"/>
  <c r="AE31"/>
  <c r="AF31"/>
  <c r="Z283"/>
  <c r="Z282"/>
  <c r="AG282"/>
  <c r="AH283"/>
  <c r="AE282"/>
  <c r="AF282"/>
  <c r="AG227"/>
  <c r="Z227"/>
  <c r="AE227"/>
  <c r="AF227"/>
  <c r="Z228"/>
  <c r="AH262"/>
  <c r="AH263"/>
  <c r="AG58"/>
  <c r="AH59"/>
  <c r="AE58"/>
  <c r="AF58"/>
  <c r="Z58"/>
  <c r="Z59"/>
  <c r="AE486"/>
  <c r="AF486"/>
  <c r="Z486"/>
  <c r="AG486"/>
  <c r="AG79"/>
  <c r="AH80"/>
  <c r="Z79"/>
  <c r="AE79"/>
  <c r="AF79"/>
  <c r="Z80"/>
  <c r="AH128"/>
  <c r="AH442"/>
  <c r="Z223"/>
  <c r="AE223"/>
  <c r="AF223"/>
  <c r="AG223"/>
  <c r="AH463"/>
  <c r="AH462"/>
  <c r="AG467"/>
  <c r="AH468"/>
  <c r="Z467"/>
  <c r="AE467"/>
  <c r="AF467"/>
  <c r="Z468"/>
  <c r="AH334"/>
  <c r="AG474"/>
  <c r="AH475"/>
  <c r="Z475"/>
  <c r="AE474"/>
  <c r="AF474"/>
  <c r="Z474"/>
  <c r="Z135"/>
  <c r="AE135"/>
  <c r="AF135"/>
  <c r="AG135"/>
  <c r="AH136"/>
  <c r="Z136"/>
  <c r="Z387"/>
  <c r="AE387"/>
  <c r="AF387"/>
  <c r="AG387"/>
  <c r="AH388"/>
  <c r="Z388"/>
  <c r="Z507"/>
  <c r="AE506"/>
  <c r="AF506"/>
  <c r="Z506"/>
  <c r="AG506"/>
  <c r="AH507"/>
  <c r="AH134"/>
  <c r="Z451"/>
  <c r="AG451"/>
  <c r="AH452"/>
  <c r="AE451"/>
  <c r="AF451"/>
  <c r="Z452"/>
  <c r="Z379"/>
  <c r="Z378"/>
  <c r="AG378"/>
  <c r="AH379"/>
  <c r="AE378"/>
  <c r="AF378"/>
  <c r="AH474"/>
  <c r="AH473"/>
  <c r="AG171"/>
  <c r="AE171"/>
  <c r="AF171"/>
  <c r="Z171"/>
  <c r="Z172"/>
  <c r="Z32"/>
  <c r="AE32"/>
  <c r="AF32"/>
  <c r="AG32"/>
  <c r="AH33"/>
  <c r="Z33"/>
  <c r="Z419"/>
  <c r="AG419"/>
  <c r="Z420"/>
  <c r="AE419"/>
  <c r="AF419"/>
  <c r="AH255"/>
  <c r="AH254"/>
  <c r="AH329"/>
  <c r="AH330"/>
  <c r="AG168"/>
  <c r="AH169"/>
  <c r="Z168"/>
  <c r="AE168"/>
  <c r="AF168"/>
  <c r="Z499"/>
  <c r="AE499"/>
  <c r="AF499"/>
  <c r="AG499"/>
  <c r="Z500"/>
  <c r="AH424"/>
  <c r="AG360"/>
  <c r="AH361"/>
  <c r="AE360"/>
  <c r="AF360"/>
  <c r="Z360"/>
  <c r="AH202"/>
  <c r="AH201"/>
  <c r="AH174"/>
  <c r="AH175"/>
  <c r="Z415"/>
  <c r="AE415"/>
  <c r="AF415"/>
  <c r="AG415"/>
  <c r="AG39"/>
  <c r="Z39"/>
  <c r="AE39"/>
  <c r="AF39"/>
  <c r="AE186"/>
  <c r="AF186"/>
  <c r="Z186"/>
  <c r="AG186"/>
  <c r="AH187"/>
  <c r="Z187"/>
  <c r="AE121"/>
  <c r="AF121"/>
  <c r="AG121"/>
  <c r="Z121"/>
  <c r="Z231"/>
  <c r="AE230"/>
  <c r="AF230"/>
  <c r="AG230"/>
  <c r="Z230"/>
  <c r="AH378"/>
  <c r="AG115"/>
  <c r="Z115"/>
  <c r="AE115"/>
  <c r="AF115"/>
  <c r="Z116"/>
  <c r="Z505"/>
  <c r="Z361"/>
  <c r="AH183"/>
  <c r="AH182"/>
  <c r="Z291"/>
  <c r="AE291"/>
  <c r="AF291"/>
  <c r="AG291"/>
  <c r="Z292"/>
  <c r="AH217"/>
  <c r="AH207"/>
  <c r="AG296"/>
  <c r="AH297"/>
  <c r="AE296"/>
  <c r="AF296"/>
  <c r="Z296"/>
  <c r="AE314"/>
  <c r="AF314"/>
  <c r="Z314"/>
  <c r="AG314"/>
  <c r="AH315"/>
  <c r="Z315"/>
  <c r="AH112"/>
  <c r="AH113"/>
  <c r="AH249"/>
  <c r="Z424"/>
  <c r="AG424"/>
  <c r="AH425"/>
  <c r="AE424"/>
  <c r="AF424"/>
  <c r="AE320"/>
  <c r="AF320"/>
  <c r="Z320"/>
  <c r="AG320"/>
  <c r="AH321"/>
  <c r="AH265"/>
  <c r="AH266"/>
  <c r="AH430"/>
  <c r="AH35"/>
  <c r="AH34"/>
  <c r="AE57"/>
  <c r="AF57"/>
  <c r="AG57"/>
  <c r="Z57"/>
  <c r="Z431"/>
  <c r="AE431"/>
  <c r="AF431"/>
  <c r="AG431"/>
  <c r="AH432"/>
  <c r="Z432"/>
  <c r="AE480"/>
  <c r="AF480"/>
  <c r="Z480"/>
  <c r="AG480"/>
  <c r="AH481"/>
  <c r="AE194"/>
  <c r="AF194"/>
  <c r="Z194"/>
  <c r="AG194"/>
  <c r="AH195"/>
  <c r="AH79"/>
  <c r="AH78"/>
  <c r="AE70"/>
  <c r="AF70"/>
  <c r="AG70"/>
  <c r="Z70"/>
  <c r="AG27"/>
  <c r="AH28"/>
  <c r="Z27"/>
  <c r="AE27"/>
  <c r="AF27"/>
  <c r="Z28"/>
  <c r="AH18"/>
  <c r="AE30"/>
  <c r="AF30"/>
  <c r="AG30"/>
  <c r="Z30"/>
  <c r="AE160"/>
  <c r="AF160"/>
  <c r="Z160"/>
  <c r="Z161"/>
  <c r="AG160"/>
  <c r="AH161"/>
  <c r="AE192"/>
  <c r="AF192"/>
  <c r="Z192"/>
  <c r="AG192"/>
  <c r="Z471"/>
  <c r="AE470"/>
  <c r="AF470"/>
  <c r="AG470"/>
  <c r="Z470"/>
  <c r="AH242"/>
  <c r="AH243"/>
  <c r="AE103"/>
  <c r="AF103"/>
  <c r="AG103"/>
  <c r="Z103"/>
  <c r="AG52"/>
  <c r="AH53"/>
  <c r="Z52"/>
  <c r="Z53"/>
  <c r="AE52"/>
  <c r="AF52"/>
  <c r="Z323"/>
  <c r="AE323"/>
  <c r="AF323"/>
  <c r="AG323"/>
  <c r="AH324"/>
  <c r="Z324"/>
  <c r="AH147"/>
  <c r="AH146"/>
  <c r="AG179"/>
  <c r="AH180"/>
  <c r="Z179"/>
  <c r="AE179"/>
  <c r="AF179"/>
  <c r="Z180"/>
  <c r="AH270"/>
  <c r="Z367"/>
  <c r="AE367"/>
  <c r="AF367"/>
  <c r="AG367"/>
  <c r="AH368"/>
  <c r="Z368"/>
  <c r="AE224"/>
  <c r="AF224"/>
  <c r="Z224"/>
  <c r="AG224"/>
  <c r="AH225"/>
  <c r="AG494"/>
  <c r="Z494"/>
  <c r="AE494"/>
  <c r="AF494"/>
  <c r="AE104"/>
  <c r="AF104"/>
  <c r="AG104"/>
  <c r="AH105"/>
  <c r="Z104"/>
  <c r="Z105"/>
  <c r="AE448"/>
  <c r="AF448"/>
  <c r="AG448"/>
  <c r="AH449"/>
  <c r="Z448"/>
  <c r="Z96"/>
  <c r="AE96"/>
  <c r="AF96"/>
  <c r="AG96"/>
  <c r="AH97"/>
  <c r="Z97"/>
  <c r="Z377"/>
  <c r="Z289"/>
  <c r="Z449"/>
  <c r="AG239"/>
  <c r="AH240"/>
  <c r="AE239"/>
  <c r="AF239"/>
  <c r="Z239"/>
  <c r="Z319"/>
  <c r="AE319"/>
  <c r="AF319"/>
  <c r="AG319"/>
  <c r="AH320"/>
  <c r="AH238"/>
  <c r="AH399"/>
  <c r="AG66"/>
  <c r="AE66"/>
  <c r="AF66"/>
  <c r="Z66"/>
  <c r="Z487"/>
  <c r="AE416"/>
  <c r="AF416"/>
  <c r="Z416"/>
  <c r="AG416"/>
  <c r="AH417"/>
  <c r="AE402"/>
  <c r="AF402"/>
  <c r="Z402"/>
  <c r="AG402"/>
  <c r="AH38"/>
  <c r="AH311"/>
  <c r="AH310"/>
  <c r="Z129"/>
  <c r="AE129"/>
  <c r="AF129"/>
  <c r="AG129"/>
  <c r="AH130"/>
  <c r="AG211"/>
  <c r="Z211"/>
  <c r="AE211"/>
  <c r="AF211"/>
  <c r="Z212"/>
  <c r="Z302"/>
  <c r="AG302"/>
  <c r="AE302"/>
  <c r="AF302"/>
  <c r="AG440"/>
  <c r="Z440"/>
  <c r="AE440"/>
  <c r="AF440"/>
  <c r="AH151"/>
  <c r="AH150"/>
  <c r="AH120"/>
  <c r="AH119"/>
  <c r="AH322"/>
  <c r="Z403"/>
  <c r="AE403"/>
  <c r="AF403"/>
  <c r="AG403"/>
  <c r="AH404"/>
  <c r="Z404"/>
  <c r="AH359"/>
  <c r="AH358"/>
  <c r="Z391"/>
  <c r="AG390"/>
  <c r="AE390"/>
  <c r="AF390"/>
  <c r="Z390"/>
  <c r="AH371"/>
  <c r="AH370"/>
  <c r="AH423"/>
  <c r="AH422"/>
  <c r="AG159"/>
  <c r="Z159"/>
  <c r="AE159"/>
  <c r="AF159"/>
  <c r="AE258"/>
  <c r="AF258"/>
  <c r="Z258"/>
  <c r="AG258"/>
  <c r="Z167"/>
  <c r="AE167"/>
  <c r="AF167"/>
  <c r="AG167"/>
  <c r="AH198"/>
  <c r="AH199"/>
  <c r="AH374"/>
  <c r="Z447"/>
  <c r="AG447"/>
  <c r="AH448"/>
  <c r="AE447"/>
  <c r="AF447"/>
  <c r="AH163"/>
  <c r="AH164"/>
  <c r="Z425"/>
  <c r="AH214"/>
  <c r="AH215"/>
  <c r="Z355"/>
  <c r="AE355"/>
  <c r="AF355"/>
  <c r="AG355"/>
  <c r="AH356"/>
  <c r="Z356"/>
  <c r="AE352"/>
  <c r="AF352"/>
  <c r="Z352"/>
  <c r="AG352"/>
  <c r="AH353"/>
  <c r="AG107"/>
  <c r="AH108"/>
  <c r="Z107"/>
  <c r="AE107"/>
  <c r="AF107"/>
  <c r="Z108"/>
  <c r="AH259"/>
  <c r="AH258"/>
  <c r="AH64"/>
  <c r="AH83"/>
  <c r="AH84"/>
  <c r="AH494"/>
  <c r="AH495"/>
  <c r="AH271"/>
  <c r="AH122"/>
  <c r="AH121"/>
  <c r="AH40"/>
  <c r="AH335"/>
  <c r="AH487"/>
  <c r="AH486"/>
  <c r="AH360"/>
  <c r="AH435"/>
  <c r="AH436"/>
  <c r="AH451"/>
  <c r="AH276"/>
  <c r="AH275"/>
  <c r="AH488"/>
  <c r="AH296"/>
  <c r="AH239"/>
  <c r="AH103"/>
  <c r="AH104"/>
  <c r="AH193"/>
  <c r="AH192"/>
  <c r="AH31"/>
  <c r="AH30"/>
  <c r="AH58"/>
  <c r="AH57"/>
  <c r="AH250"/>
  <c r="AH115"/>
  <c r="AH116"/>
  <c r="AH416"/>
  <c r="AH419"/>
  <c r="AH420"/>
  <c r="AH232"/>
  <c r="AH233"/>
  <c r="AH377"/>
  <c r="AH376"/>
  <c r="AH279"/>
  <c r="AH278"/>
  <c r="AH256"/>
  <c r="AH52"/>
  <c r="AH51"/>
  <c r="AH39"/>
  <c r="AH186"/>
  <c r="AH185"/>
  <c r="AI22"/>
  <c r="AO19"/>
  <c r="AQ19"/>
  <c r="M10"/>
  <c r="L17"/>
  <c r="L16"/>
  <c r="M15"/>
  <c r="V12"/>
  <c r="AH441"/>
  <c r="AH440"/>
  <c r="AH212"/>
  <c r="AH211"/>
  <c r="AH403"/>
  <c r="AH402"/>
  <c r="AH431"/>
  <c r="AH218"/>
  <c r="AH499"/>
  <c r="AH500"/>
  <c r="AH282"/>
  <c r="AH384"/>
  <c r="AH383"/>
  <c r="AH352"/>
  <c r="AH351"/>
  <c r="AH387"/>
  <c r="AH483"/>
  <c r="AH484"/>
  <c r="AH27"/>
  <c r="AH26"/>
  <c r="AH287"/>
  <c r="AH286"/>
  <c r="AH346"/>
  <c r="AH71"/>
  <c r="AH70"/>
  <c r="AH43"/>
  <c r="AH44"/>
  <c r="AH19"/>
  <c r="AH228"/>
  <c r="AH227"/>
  <c r="AH155"/>
  <c r="AH154"/>
  <c r="AH96"/>
  <c r="AH390"/>
  <c r="AH391"/>
  <c r="AH67"/>
  <c r="AH66"/>
  <c r="AH471"/>
  <c r="AH470"/>
  <c r="AH135"/>
  <c r="AH410"/>
  <c r="AH340"/>
  <c r="AH339"/>
  <c r="AH506"/>
  <c r="AH129"/>
  <c r="AH386"/>
  <c r="AH288"/>
  <c r="AH172"/>
  <c r="AH171"/>
  <c r="AH467"/>
  <c r="AH466"/>
  <c r="AH505"/>
  <c r="AH504"/>
  <c r="AH231"/>
  <c r="AH230"/>
  <c r="AH447"/>
  <c r="AH168"/>
  <c r="AH167"/>
  <c r="AH160"/>
  <c r="AH302"/>
  <c r="AH303"/>
  <c r="AH367"/>
  <c r="AH291"/>
  <c r="AH292"/>
  <c r="AH223"/>
  <c r="AH224"/>
  <c r="AH91"/>
  <c r="AH90"/>
  <c r="AH318"/>
  <c r="AH319"/>
  <c r="AH307"/>
  <c r="AH16"/>
  <c r="AH15"/>
  <c r="AC37"/>
  <c r="AD37"/>
  <c r="AC141"/>
  <c r="AD141"/>
  <c r="AC253"/>
  <c r="AD253"/>
  <c r="AC325"/>
  <c r="AD325"/>
  <c r="AC98"/>
  <c r="AD98"/>
  <c r="AC210"/>
  <c r="AD210"/>
  <c r="AC347"/>
  <c r="AD347"/>
  <c r="AC439"/>
  <c r="AD439"/>
  <c r="AC475"/>
  <c r="AD475"/>
  <c r="AC36"/>
  <c r="AD36"/>
  <c r="AC81"/>
  <c r="AD81"/>
  <c r="AC34"/>
  <c r="AD34"/>
  <c r="AC113"/>
  <c r="AD113"/>
  <c r="AC93"/>
  <c r="AD93"/>
  <c r="AC221"/>
  <c r="AD221"/>
  <c r="AC293"/>
  <c r="AD293"/>
  <c r="AC63"/>
  <c r="AD63"/>
  <c r="AC178"/>
  <c r="AD178"/>
  <c r="AC423"/>
  <c r="AD423"/>
  <c r="AC459"/>
  <c r="AD459"/>
  <c r="AC502"/>
  <c r="AD502"/>
  <c r="AC48"/>
  <c r="AD48"/>
  <c r="AC123"/>
  <c r="AD123"/>
  <c r="AC195"/>
  <c r="AD195"/>
  <c r="AC53"/>
  <c r="AD53"/>
  <c r="AC88"/>
  <c r="AD88"/>
  <c r="AC349"/>
  <c r="AD349"/>
  <c r="AC381"/>
  <c r="AD381"/>
  <c r="AC409"/>
  <c r="AD409"/>
  <c r="AC441"/>
  <c r="AD441"/>
  <c r="AC469"/>
  <c r="AD469"/>
  <c r="AC501"/>
  <c r="AD501"/>
  <c r="AC69"/>
  <c r="AD69"/>
  <c r="AC127"/>
  <c r="AD127"/>
  <c r="AC191"/>
  <c r="AD191"/>
  <c r="AC311"/>
  <c r="AD311"/>
  <c r="AC74"/>
  <c r="AD74"/>
  <c r="AC120"/>
  <c r="AD120"/>
  <c r="AC152"/>
  <c r="AD152"/>
  <c r="AC184"/>
  <c r="AD184"/>
  <c r="AC212"/>
  <c r="AD212"/>
  <c r="AC244"/>
  <c r="AD244"/>
  <c r="AC272"/>
  <c r="AD272"/>
  <c r="AC304"/>
  <c r="AD304"/>
  <c r="AC336"/>
  <c r="AD336"/>
  <c r="AC368"/>
  <c r="AD368"/>
  <c r="AC50"/>
  <c r="AD50"/>
  <c r="AC117"/>
  <c r="AD117"/>
  <c r="AC153"/>
  <c r="AD153"/>
  <c r="AC217"/>
  <c r="AD217"/>
  <c r="AC249"/>
  <c r="AD249"/>
  <c r="AC281"/>
  <c r="AD281"/>
  <c r="AC313"/>
  <c r="AD313"/>
  <c r="AC76"/>
  <c r="AD76"/>
  <c r="AC110"/>
  <c r="AD110"/>
  <c r="AC174"/>
  <c r="AD174"/>
  <c r="AC310"/>
  <c r="AD310"/>
  <c r="AC341"/>
  <c r="AD341"/>
  <c r="AC369"/>
  <c r="AD369"/>
  <c r="AC405"/>
  <c r="AD405"/>
  <c r="AC437"/>
  <c r="AD437"/>
  <c r="AC189"/>
  <c r="AD189"/>
  <c r="AC261"/>
  <c r="AD261"/>
  <c r="AC333"/>
  <c r="AD333"/>
  <c r="AC146"/>
  <c r="AD146"/>
  <c r="AC290"/>
  <c r="AD290"/>
  <c r="AC407"/>
  <c r="AD407"/>
  <c r="AC443"/>
  <c r="AD443"/>
  <c r="AC65"/>
  <c r="AD65"/>
  <c r="AC23"/>
  <c r="AD23"/>
  <c r="AC133"/>
  <c r="AD133"/>
  <c r="AC205"/>
  <c r="AD205"/>
  <c r="AC317"/>
  <c r="AD317"/>
  <c r="AC162"/>
  <c r="AD162"/>
  <c r="AC274"/>
  <c r="AD274"/>
  <c r="AC343"/>
  <c r="AD343"/>
  <c r="AC379"/>
  <c r="AD379"/>
  <c r="AC471"/>
  <c r="AD471"/>
  <c r="AC507"/>
  <c r="AD507"/>
  <c r="AC73"/>
  <c r="AD73"/>
  <c r="AC17"/>
  <c r="AD17"/>
  <c r="AC54"/>
  <c r="AD54"/>
  <c r="AC47"/>
  <c r="AD47"/>
  <c r="AC487"/>
  <c r="AD487"/>
  <c r="AC20"/>
  <c r="AD20"/>
  <c r="AC393"/>
  <c r="AD393"/>
  <c r="AC457"/>
  <c r="AD457"/>
  <c r="AC215"/>
  <c r="AD215"/>
  <c r="AC41"/>
  <c r="AD41"/>
  <c r="AC136"/>
  <c r="AD136"/>
  <c r="AC200"/>
  <c r="AD200"/>
  <c r="AC137"/>
  <c r="AD137"/>
  <c r="AC201"/>
  <c r="AD201"/>
  <c r="AC265"/>
  <c r="AD265"/>
  <c r="AC329"/>
  <c r="AD329"/>
  <c r="AC158"/>
  <c r="AD158"/>
  <c r="AC222"/>
  <c r="AD222"/>
  <c r="AC353"/>
  <c r="AD353"/>
  <c r="AC421"/>
  <c r="AD421"/>
  <c r="AC28"/>
  <c r="AD28"/>
  <c r="AC100"/>
  <c r="AD100"/>
  <c r="AC156"/>
  <c r="AD156"/>
  <c r="AC196"/>
  <c r="AD196"/>
  <c r="AC292"/>
  <c r="AD292"/>
  <c r="AC332"/>
  <c r="AD332"/>
  <c r="AC382"/>
  <c r="AD382"/>
  <c r="AC392"/>
  <c r="AD392"/>
  <c r="AC434"/>
  <c r="AD434"/>
  <c r="AC456"/>
  <c r="AD456"/>
  <c r="AC476"/>
  <c r="AD476"/>
  <c r="AC80"/>
  <c r="AD80"/>
  <c r="AC503"/>
  <c r="AD503"/>
  <c r="AC216"/>
  <c r="AD216"/>
  <c r="AC428"/>
  <c r="AD428"/>
  <c r="AC14"/>
  <c r="AD14"/>
  <c r="AC176"/>
  <c r="AD176"/>
  <c r="AC241"/>
  <c r="AD241"/>
  <c r="AC465"/>
  <c r="AD465"/>
  <c r="AC279"/>
  <c r="AD279"/>
  <c r="AC316"/>
  <c r="AD316"/>
  <c r="AC420"/>
  <c r="AD420"/>
  <c r="AC472"/>
  <c r="AD472"/>
  <c r="AC203"/>
  <c r="AD203"/>
  <c r="AC385"/>
  <c r="AD385"/>
  <c r="AC248"/>
  <c r="AD248"/>
  <c r="AC86"/>
  <c r="AD86"/>
  <c r="AC345"/>
  <c r="AD345"/>
  <c r="AC111"/>
  <c r="AD111"/>
  <c r="AC140"/>
  <c r="AD140"/>
  <c r="AC324"/>
  <c r="AD324"/>
  <c r="AC400"/>
  <c r="AD400"/>
  <c r="AC482"/>
  <c r="AD482"/>
  <c r="AC197"/>
  <c r="AD197"/>
  <c r="AC284"/>
  <c r="AD284"/>
  <c r="AC444"/>
  <c r="AD444"/>
  <c r="AC21"/>
  <c r="AD21"/>
  <c r="AC285"/>
  <c r="AD285"/>
  <c r="AC55"/>
  <c r="AD55"/>
  <c r="AC455"/>
  <c r="AD455"/>
  <c r="AC491"/>
  <c r="AD491"/>
  <c r="AC219"/>
  <c r="AD219"/>
  <c r="AC283"/>
  <c r="AD283"/>
  <c r="AC45"/>
  <c r="AD45"/>
  <c r="AC401"/>
  <c r="AD401"/>
  <c r="AC461"/>
  <c r="AD461"/>
  <c r="AC119"/>
  <c r="AD119"/>
  <c r="AC231"/>
  <c r="AD231"/>
  <c r="AC144"/>
  <c r="AD144"/>
  <c r="AC204"/>
  <c r="AD204"/>
  <c r="AC264"/>
  <c r="AD264"/>
  <c r="AC328"/>
  <c r="AD328"/>
  <c r="AC364"/>
  <c r="AD364"/>
  <c r="AC145"/>
  <c r="AD145"/>
  <c r="AC209"/>
  <c r="AD209"/>
  <c r="AC273"/>
  <c r="AD273"/>
  <c r="AC337"/>
  <c r="AD337"/>
  <c r="AC102"/>
  <c r="AD102"/>
  <c r="AC166"/>
  <c r="AD166"/>
  <c r="AC361"/>
  <c r="AD361"/>
  <c r="AC429"/>
  <c r="AD429"/>
  <c r="AC489"/>
  <c r="AD489"/>
  <c r="AC44"/>
  <c r="AD44"/>
  <c r="AC151"/>
  <c r="AD151"/>
  <c r="AC252"/>
  <c r="AD252"/>
  <c r="AC362"/>
  <c r="AD362"/>
  <c r="AC404"/>
  <c r="AD404"/>
  <c r="AC436"/>
  <c r="AD436"/>
  <c r="AC468"/>
  <c r="AD468"/>
  <c r="AC508"/>
  <c r="AD508"/>
  <c r="AC89"/>
  <c r="AD89"/>
  <c r="AC60"/>
  <c r="AD60"/>
  <c r="AC396"/>
  <c r="AD396"/>
  <c r="AC116"/>
  <c r="AD116"/>
  <c r="AC68"/>
  <c r="AD68"/>
  <c r="AC180"/>
  <c r="AD180"/>
  <c r="AC452"/>
  <c r="AD452"/>
  <c r="AC500"/>
  <c r="AD500"/>
  <c r="AC56"/>
  <c r="AD56"/>
  <c r="AC267"/>
  <c r="AD267"/>
  <c r="AC449"/>
  <c r="AD449"/>
  <c r="AC327"/>
  <c r="AD327"/>
  <c r="AC356"/>
  <c r="AD356"/>
  <c r="AC257"/>
  <c r="AD257"/>
  <c r="AC473"/>
  <c r="AD473"/>
  <c r="AC82"/>
  <c r="AD82"/>
  <c r="AC276"/>
  <c r="AD276"/>
  <c r="AC432"/>
  <c r="AD432"/>
  <c r="AC411"/>
  <c r="AD411"/>
  <c r="AC484"/>
  <c r="AD484"/>
  <c r="AC157"/>
  <c r="AD157"/>
  <c r="AC229"/>
  <c r="AD229"/>
  <c r="AC301"/>
  <c r="AD301"/>
  <c r="AC391"/>
  <c r="AD391"/>
  <c r="AC427"/>
  <c r="AD427"/>
  <c r="AC235"/>
  <c r="AD235"/>
  <c r="AC299"/>
  <c r="AD299"/>
  <c r="AC61"/>
  <c r="AD61"/>
  <c r="AC357"/>
  <c r="AD357"/>
  <c r="AC417"/>
  <c r="AD417"/>
  <c r="AC477"/>
  <c r="AD477"/>
  <c r="AC84"/>
  <c r="AD84"/>
  <c r="AC92"/>
  <c r="AD92"/>
  <c r="AC220"/>
  <c r="AD220"/>
  <c r="AC280"/>
  <c r="AD280"/>
  <c r="AC340"/>
  <c r="AD340"/>
  <c r="AC372"/>
  <c r="AD372"/>
  <c r="AC67"/>
  <c r="AD67"/>
  <c r="AC161"/>
  <c r="AD161"/>
  <c r="AC225"/>
  <c r="AD225"/>
  <c r="AC289"/>
  <c r="AD289"/>
  <c r="AC118"/>
  <c r="AD118"/>
  <c r="AC182"/>
  <c r="AD182"/>
  <c r="AC246"/>
  <c r="AD246"/>
  <c r="AC377"/>
  <c r="AD377"/>
  <c r="AC445"/>
  <c r="AD445"/>
  <c r="AC497"/>
  <c r="AD497"/>
  <c r="AC247"/>
  <c r="AD247"/>
  <c r="AC124"/>
  <c r="AD124"/>
  <c r="AC164"/>
  <c r="AD164"/>
  <c r="AC208"/>
  <c r="AD208"/>
  <c r="AC260"/>
  <c r="AD260"/>
  <c r="AC300"/>
  <c r="AD300"/>
  <c r="AC342"/>
  <c r="AD342"/>
  <c r="AC366"/>
  <c r="AD366"/>
  <c r="AC394"/>
  <c r="AD394"/>
  <c r="AC406"/>
  <c r="AD406"/>
  <c r="AC426"/>
  <c r="AD426"/>
  <c r="AC438"/>
  <c r="AD438"/>
  <c r="AC458"/>
  <c r="AD458"/>
  <c r="AC496"/>
  <c r="AD496"/>
  <c r="AC226"/>
  <c r="AD226"/>
  <c r="AC10"/>
  <c r="AD10"/>
  <c r="AC49"/>
  <c r="AD49"/>
  <c r="AC460"/>
  <c r="AD460"/>
  <c r="AC236"/>
  <c r="AD236"/>
  <c r="AC305"/>
  <c r="AD305"/>
  <c r="AC388"/>
  <c r="AD388"/>
  <c r="AC490"/>
  <c r="AD490"/>
  <c r="AC13"/>
  <c r="AD13"/>
  <c r="AC331"/>
  <c r="AD331"/>
  <c r="AC87"/>
  <c r="AD87"/>
  <c r="AJ29"/>
  <c r="AJ30"/>
  <c r="AC321"/>
  <c r="AD321"/>
  <c r="AC22"/>
  <c r="AD22"/>
  <c r="AC188"/>
  <c r="AD188"/>
  <c r="AC354"/>
  <c r="AD354"/>
  <c r="AC464"/>
  <c r="AD464"/>
  <c r="AC125"/>
  <c r="AD125"/>
  <c r="AC338"/>
  <c r="AD338"/>
  <c r="AC38"/>
  <c r="AD38"/>
  <c r="AC148"/>
  <c r="AD148"/>
  <c r="AC165"/>
  <c r="AD165"/>
  <c r="AC237"/>
  <c r="AD237"/>
  <c r="AC306"/>
  <c r="AD306"/>
  <c r="AC359"/>
  <c r="AD359"/>
  <c r="AC395"/>
  <c r="AD395"/>
  <c r="AC365"/>
  <c r="AD365"/>
  <c r="AC425"/>
  <c r="AD425"/>
  <c r="AC485"/>
  <c r="AD485"/>
  <c r="AC33"/>
  <c r="AD33"/>
  <c r="AC108"/>
  <c r="AD108"/>
  <c r="AC228"/>
  <c r="AD228"/>
  <c r="AC344"/>
  <c r="AD344"/>
  <c r="AC85"/>
  <c r="AD85"/>
  <c r="AC169"/>
  <c r="AD169"/>
  <c r="AC233"/>
  <c r="AD233"/>
  <c r="AC297"/>
  <c r="AD297"/>
  <c r="AC59"/>
  <c r="AD59"/>
  <c r="AC126"/>
  <c r="AD126"/>
  <c r="AC254"/>
  <c r="AD254"/>
  <c r="AC326"/>
  <c r="AD326"/>
  <c r="AC389"/>
  <c r="AD389"/>
  <c r="AC453"/>
  <c r="AD453"/>
  <c r="AC77"/>
  <c r="AD77"/>
  <c r="AC183"/>
  <c r="AD183"/>
  <c r="AC263"/>
  <c r="AD263"/>
  <c r="AC132"/>
  <c r="AD132"/>
  <c r="AC172"/>
  <c r="AD172"/>
  <c r="AC268"/>
  <c r="AD268"/>
  <c r="AC308"/>
  <c r="AD308"/>
  <c r="AC350"/>
  <c r="AD350"/>
  <c r="AC370"/>
  <c r="AD370"/>
  <c r="AC408"/>
  <c r="AD408"/>
  <c r="AC418"/>
  <c r="AD418"/>
  <c r="AC498"/>
  <c r="AD498"/>
  <c r="AC12"/>
  <c r="AD12"/>
  <c r="AC105"/>
  <c r="AD105"/>
  <c r="AC75"/>
  <c r="AD75"/>
  <c r="AC173"/>
  <c r="AD173"/>
  <c r="AC242"/>
  <c r="AD242"/>
  <c r="AC363"/>
  <c r="AD363"/>
  <c r="AC187"/>
  <c r="AD187"/>
  <c r="AC251"/>
  <c r="AD251"/>
  <c r="AC315"/>
  <c r="AD315"/>
  <c r="AC373"/>
  <c r="AD373"/>
  <c r="AC433"/>
  <c r="AD433"/>
  <c r="AC493"/>
  <c r="AD493"/>
  <c r="AC175"/>
  <c r="AD175"/>
  <c r="AC295"/>
  <c r="AD295"/>
  <c r="AC348"/>
  <c r="AD348"/>
  <c r="AC380"/>
  <c r="AD380"/>
  <c r="AC101"/>
  <c r="AD101"/>
  <c r="AC177"/>
  <c r="AD177"/>
  <c r="AC134"/>
  <c r="AD134"/>
  <c r="AC397"/>
  <c r="AD397"/>
  <c r="AC46"/>
  <c r="AD46"/>
  <c r="AC114"/>
  <c r="AD114"/>
  <c r="AC505"/>
  <c r="AD505"/>
  <c r="AC312"/>
  <c r="AD312"/>
  <c r="AC150"/>
  <c r="AD150"/>
  <c r="AC413"/>
  <c r="AD413"/>
  <c r="AC199"/>
  <c r="AD199"/>
  <c r="AC374"/>
  <c r="AD374"/>
  <c r="AC492"/>
  <c r="AD492"/>
  <c r="AC269"/>
  <c r="AD269"/>
  <c r="AC375"/>
  <c r="AD375"/>
  <c r="AC139"/>
  <c r="AD139"/>
  <c r="AC481"/>
  <c r="AD481"/>
  <c r="AC412"/>
  <c r="AD412"/>
  <c r="AC109"/>
  <c r="AD109"/>
  <c r="AC72"/>
  <c r="AD72"/>
  <c r="AC330"/>
  <c r="AD330"/>
  <c r="AC29"/>
  <c r="AD29"/>
  <c r="AC170"/>
  <c r="AD170"/>
  <c r="AC62"/>
  <c r="AD62"/>
  <c r="AC245"/>
  <c r="AD245"/>
  <c r="AC131"/>
  <c r="AD131"/>
  <c r="AC149"/>
  <c r="AD149"/>
  <c r="AC106"/>
  <c r="AD106"/>
  <c r="AC9"/>
  <c r="AD9"/>
  <c r="AC202"/>
  <c r="AD202"/>
  <c r="AC97"/>
  <c r="AD97"/>
  <c r="AC234"/>
  <c r="AD234"/>
  <c r="AC25"/>
  <c r="AD25"/>
  <c r="AC181"/>
  <c r="AD181"/>
  <c r="AC138"/>
  <c r="AD138"/>
  <c r="AC24"/>
  <c r="AD24"/>
  <c r="AC213"/>
  <c r="AD213"/>
  <c r="AJ31"/>
  <c r="AJ32"/>
  <c r="AC112"/>
  <c r="AD112"/>
  <c r="AC11"/>
  <c r="AD11"/>
  <c r="AC309"/>
  <c r="AD309"/>
  <c r="AC266"/>
  <c r="AD266"/>
  <c r="AC163"/>
  <c r="AD163"/>
  <c r="AC18"/>
  <c r="AD18"/>
  <c r="AC240"/>
  <c r="AD240"/>
  <c r="AC42"/>
  <c r="AD42"/>
  <c r="AC35"/>
  <c r="AD35"/>
  <c r="AC298"/>
  <c r="AD298"/>
  <c r="AC99"/>
  <c r="AD99"/>
  <c r="AC277"/>
  <c r="AD277"/>
  <c r="AC384"/>
  <c r="AD384"/>
  <c r="AC504"/>
  <c r="AD504"/>
  <c r="AC303"/>
  <c r="AD303"/>
  <c r="AC450"/>
  <c r="AD450"/>
  <c r="AC95"/>
  <c r="AD95"/>
  <c r="AC223"/>
  <c r="AD223"/>
  <c r="AC470"/>
  <c r="AD470"/>
  <c r="AC419"/>
  <c r="AD419"/>
  <c r="AC334"/>
  <c r="AD334"/>
  <c r="AC122"/>
  <c r="AD122"/>
  <c r="AC478"/>
  <c r="AD478"/>
  <c r="AC207"/>
  <c r="AD207"/>
  <c r="AC71"/>
  <c r="AD71"/>
  <c r="AC179"/>
  <c r="AD179"/>
  <c r="AC135"/>
  <c r="AD135"/>
  <c r="AC171"/>
  <c r="AD171"/>
  <c r="AC474"/>
  <c r="AD474"/>
  <c r="AC288"/>
  <c r="AD288"/>
  <c r="AC128"/>
  <c r="AD128"/>
  <c r="AC378"/>
  <c r="AD378"/>
  <c r="AC323"/>
  <c r="AD323"/>
  <c r="AC467"/>
  <c r="AD467"/>
  <c r="AC129"/>
  <c r="AD129"/>
  <c r="AC442"/>
  <c r="AD442"/>
  <c r="AC39"/>
  <c r="AD39"/>
  <c r="AC91"/>
  <c r="AD91"/>
  <c r="AC30"/>
  <c r="AD30"/>
  <c r="AC355"/>
  <c r="AD355"/>
  <c r="AC143"/>
  <c r="AD143"/>
  <c r="AC31"/>
  <c r="AD31"/>
  <c r="AC250"/>
  <c r="AD250"/>
  <c r="AC346"/>
  <c r="AD346"/>
  <c r="AC275"/>
  <c r="AD275"/>
  <c r="AC147"/>
  <c r="AD147"/>
  <c r="AC403"/>
  <c r="AD403"/>
  <c r="AC296"/>
  <c r="AD296"/>
  <c r="AC402"/>
  <c r="AD402"/>
  <c r="AC107"/>
  <c r="AD107"/>
  <c r="AC431"/>
  <c r="AD431"/>
  <c r="AC499"/>
  <c r="AD499"/>
  <c r="AC32"/>
  <c r="AD32"/>
  <c r="AC206"/>
  <c r="AD206"/>
  <c r="AC238"/>
  <c r="AD238"/>
  <c r="AC186"/>
  <c r="AD186"/>
  <c r="AC360"/>
  <c r="AD360"/>
  <c r="AC463"/>
  <c r="AD463"/>
  <c r="AC483"/>
  <c r="AD483"/>
  <c r="AC26"/>
  <c r="AD26"/>
  <c r="AC130"/>
  <c r="AD130"/>
  <c r="AC486"/>
  <c r="AD486"/>
  <c r="AC243"/>
  <c r="AD243"/>
  <c r="AC506"/>
  <c r="AD506"/>
  <c r="AC103"/>
  <c r="AD103"/>
  <c r="AC155"/>
  <c r="AD155"/>
  <c r="AC255"/>
  <c r="AD255"/>
  <c r="AC302"/>
  <c r="AD302"/>
  <c r="AC410"/>
  <c r="AD410"/>
  <c r="AC79"/>
  <c r="AD79"/>
  <c r="AC121"/>
  <c r="AD121"/>
  <c r="AC416"/>
  <c r="AD416"/>
  <c r="AC142"/>
  <c r="AD142"/>
  <c r="AC318"/>
  <c r="AD318"/>
  <c r="AC447"/>
  <c r="AD447"/>
  <c r="AC90"/>
  <c r="AD90"/>
  <c r="AC258"/>
  <c r="AD258"/>
  <c r="AC159"/>
  <c r="AD159"/>
  <c r="AC43"/>
  <c r="AD43"/>
  <c r="AC446"/>
  <c r="AD446"/>
  <c r="AC339"/>
  <c r="AD339"/>
  <c r="AC256"/>
  <c r="AD256"/>
  <c r="AC430"/>
  <c r="AD430"/>
  <c r="AC51"/>
  <c r="AD51"/>
  <c r="AC78"/>
  <c r="AD78"/>
  <c r="AC314"/>
  <c r="AD314"/>
  <c r="AC232"/>
  <c r="AD232"/>
  <c r="AC239"/>
  <c r="AD239"/>
  <c r="AC322"/>
  <c r="AD322"/>
  <c r="AC259"/>
  <c r="AD259"/>
  <c r="AC352"/>
  <c r="AD352"/>
  <c r="AC480"/>
  <c r="AD480"/>
  <c r="AC57"/>
  <c r="AD57"/>
  <c r="AC320"/>
  <c r="AD320"/>
  <c r="AC190"/>
  <c r="AD190"/>
  <c r="AC479"/>
  <c r="AD479"/>
  <c r="AC83"/>
  <c r="AD83"/>
  <c r="AC307"/>
  <c r="AD307"/>
  <c r="AC271"/>
  <c r="AD271"/>
  <c r="AC185"/>
  <c r="AD185"/>
  <c r="AC198"/>
  <c r="AD198"/>
  <c r="AC230"/>
  <c r="AD230"/>
  <c r="AC435"/>
  <c r="AD435"/>
  <c r="AC40"/>
  <c r="AD40"/>
  <c r="AC358"/>
  <c r="AD358"/>
  <c r="AC58"/>
  <c r="AD58"/>
  <c r="AC167"/>
  <c r="AD167"/>
  <c r="AC390"/>
  <c r="AD390"/>
  <c r="AC335"/>
  <c r="AD335"/>
  <c r="AC440"/>
  <c r="AD440"/>
  <c r="AC194"/>
  <c r="AD194"/>
  <c r="AC424"/>
  <c r="AD424"/>
  <c r="AC494"/>
  <c r="AD494"/>
  <c r="AC495"/>
  <c r="AD495"/>
  <c r="AC66"/>
  <c r="AD66"/>
  <c r="AC64"/>
  <c r="AD64"/>
  <c r="AC193"/>
  <c r="AD193"/>
  <c r="AC454"/>
  <c r="AD454"/>
  <c r="AC383"/>
  <c r="AD383"/>
  <c r="AC451"/>
  <c r="AD451"/>
  <c r="AC286"/>
  <c r="AD286"/>
  <c r="AC351"/>
  <c r="AD351"/>
  <c r="AC227"/>
  <c r="AD227"/>
  <c r="AC224"/>
  <c r="AD224"/>
  <c r="AC282"/>
  <c r="AD282"/>
  <c r="AC386"/>
  <c r="AD386"/>
  <c r="AC70"/>
  <c r="AD70"/>
  <c r="AC278"/>
  <c r="AD278"/>
  <c r="AC52"/>
  <c r="AD52"/>
  <c r="AC168"/>
  <c r="AD168"/>
  <c r="AC319"/>
  <c r="AD319"/>
  <c r="AC214"/>
  <c r="AD214"/>
  <c r="AC462"/>
  <c r="AD462"/>
  <c r="AC154"/>
  <c r="AD154"/>
  <c r="AC192"/>
  <c r="AD192"/>
  <c r="AC414"/>
  <c r="AD414"/>
  <c r="AC262"/>
  <c r="AD262"/>
  <c r="AC94"/>
  <c r="AD94"/>
  <c r="AC115"/>
  <c r="AD115"/>
  <c r="AC488"/>
  <c r="AD488"/>
  <c r="AC15"/>
  <c r="AD15"/>
  <c r="AC399"/>
  <c r="AD399"/>
  <c r="AC398"/>
  <c r="AD398"/>
  <c r="AC19"/>
  <c r="AD19"/>
  <c r="AC371"/>
  <c r="AD371"/>
  <c r="AC367"/>
  <c r="AD367"/>
  <c r="AC376"/>
  <c r="AD376"/>
  <c r="AC294"/>
  <c r="AD294"/>
  <c r="AC27"/>
  <c r="AD27"/>
  <c r="AC218"/>
  <c r="AD218"/>
  <c r="AC270"/>
  <c r="AD270"/>
  <c r="AC422"/>
  <c r="AD422"/>
  <c r="AC466"/>
  <c r="AD466"/>
  <c r="AC16"/>
  <c r="AD16"/>
  <c r="AC104"/>
  <c r="AD104"/>
  <c r="AC287"/>
  <c r="AD287"/>
  <c r="AC291"/>
  <c r="AD291"/>
  <c r="AC160"/>
  <c r="AD160"/>
  <c r="AC96"/>
  <c r="AD96"/>
  <c r="AC415"/>
  <c r="AD415"/>
  <c r="AC387"/>
  <c r="AD387"/>
  <c r="AC448"/>
  <c r="AD448"/>
  <c r="AC211"/>
  <c r="AD211"/>
  <c r="AU30"/>
  <c r="AU31"/>
  <c r="AU29"/>
</calcChain>
</file>

<file path=xl/sharedStrings.xml><?xml version="1.0" encoding="utf-8"?>
<sst xmlns="http://schemas.openxmlformats.org/spreadsheetml/2006/main" count="588" uniqueCount="446">
  <si>
    <t>results that are not precise (and vice versa) it is possible to have an undue number of Out-of-Control results in a laboratory that normally produces both</t>
  </si>
  <si>
    <t>accurate and precise work.  In such cases this is often due to the Reference Material being wrongly identified (either by the laboratory or the submitting</t>
  </si>
  <si>
    <t>Number of Outlying Results (Outside Process Limits)</t>
  </si>
  <si>
    <t>Step 1 - Enter Data</t>
  </si>
  <si>
    <t>Select Standard</t>
  </si>
  <si>
    <t>Enter Your Data</t>
  </si>
  <si>
    <t>Step 4.  Continue to add new results to the Result column and examine Process Chart as each new result comes to hand.</t>
  </si>
  <si>
    <t>Step 4 - Add New Results</t>
  </si>
  <si>
    <r>
      <t xml:space="preserve">The </t>
    </r>
    <r>
      <rPr>
        <b/>
        <sz val="12"/>
        <rFont val="Arial"/>
        <family val="2"/>
      </rPr>
      <t>Percentage</t>
    </r>
    <r>
      <rPr>
        <sz val="10"/>
        <rFont val="Arial"/>
        <family val="2"/>
      </rPr>
      <t xml:space="preserve"> of sporadic Out-of-Control results is not necessarily related to either accuracy or precision.  Just as it is possible to have accurate</t>
    </r>
  </si>
  <si>
    <t xml:space="preserve">Sporadic Out-of-Control results are normally identified as being results that are well outside +/- 3 standard deviation process limits. </t>
  </si>
  <si>
    <r>
      <t xml:space="preserve">Perecentage of Outlying Results </t>
    </r>
    <r>
      <rPr>
        <b/>
        <sz val="10"/>
        <rFont val="Wingdings"/>
        <charset val="2"/>
      </rPr>
      <t>ð</t>
    </r>
  </si>
  <si>
    <r>
      <t xml:space="preserve">An </t>
    </r>
    <r>
      <rPr>
        <b/>
        <sz val="12"/>
        <rFont val="Arial"/>
        <family val="2"/>
      </rPr>
      <t>Out-of-Control</t>
    </r>
    <r>
      <rPr>
        <sz val="10"/>
        <rFont val="Arial"/>
        <family val="2"/>
      </rPr>
      <t xml:space="preserve"> result is any result that is obtained when the normal procedure is not being followed.  A </t>
    </r>
    <r>
      <rPr>
        <b/>
        <sz val="12"/>
        <rFont val="Arial"/>
        <family val="2"/>
      </rPr>
      <t>Sporadic</t>
    </r>
    <r>
      <rPr>
        <sz val="10"/>
        <rFont val="Arial"/>
        <family val="2"/>
      </rPr>
      <t xml:space="preserve"> (or single event) out-of-control </t>
    </r>
  </si>
  <si>
    <t>within the Process Limits, but tending to cluster towards one of the limits. These are best identified by examining the plot of Reference Material results.</t>
  </si>
  <si>
    <t>They are characterized by consecutive results appearing on the same side of the average line, or trending up or down, or a sudden shift upwards or</t>
  </si>
  <si>
    <t>downwards.</t>
  </si>
  <si>
    <r>
      <t xml:space="preserve">   </t>
    </r>
    <r>
      <rPr>
        <sz val="10"/>
        <rFont val="Wingdings 2"/>
        <family val="1"/>
        <charset val="2"/>
      </rPr>
      <t></t>
    </r>
    <r>
      <rPr>
        <sz val="10"/>
        <rFont val="Arial"/>
        <family val="2"/>
      </rPr>
      <t xml:space="preserve"> Deterioration of instrument calibration standards due to evaporation or contamination from an uptake tube. </t>
    </r>
  </si>
  <si>
    <r>
      <t xml:space="preserve">   </t>
    </r>
    <r>
      <rPr>
        <sz val="10"/>
        <rFont val="Wingdings 2"/>
        <family val="1"/>
        <charset val="2"/>
      </rPr>
      <t></t>
    </r>
    <r>
      <rPr>
        <sz val="10"/>
        <rFont val="Arial"/>
        <family val="2"/>
      </rPr>
      <t xml:space="preserve"> Instrument drift, changes to furnace temperatures, dispensers, and balances.  </t>
    </r>
  </si>
  <si>
    <r>
      <t xml:space="preserve">   </t>
    </r>
    <r>
      <rPr>
        <sz val="10"/>
        <rFont val="Wingdings 2"/>
        <family val="1"/>
        <charset val="2"/>
      </rPr>
      <t></t>
    </r>
    <r>
      <rPr>
        <sz val="10"/>
        <rFont val="Arial"/>
        <family val="2"/>
      </rPr>
      <t xml:space="preserve"> Changes in quality of reagents such as flux or cupels.</t>
    </r>
  </si>
  <si>
    <t>If the change is large it can be detected after just 2 - 5 results have been plotted.  More gradual changes may only be detected after 10 - 15 results have</t>
  </si>
  <si>
    <t>been plotted.  We strongly recommend that every result is plotted as soon as it becomes available and then the plot is examined for trends or shifts.  Once</t>
  </si>
  <si>
    <t>a trend or shift is noticed, the cause should be identified and corrective action taken. Quick action may prevent later grief! The chart will automatically</t>
  </si>
  <si>
    <t>display a message that a possible trend or shift is present if it detects 9 or more consecutive results either above or below the average.</t>
  </si>
  <si>
    <t>Precision (robust relative standard deviation)</t>
  </si>
  <si>
    <t>Precision (historical robust relative standard deviation)</t>
  </si>
  <si>
    <t>Sample ID</t>
  </si>
  <si>
    <t>|Diff|</t>
  </si>
  <si>
    <t>LCL</t>
  </si>
  <si>
    <t>UCL</t>
  </si>
  <si>
    <t>Index</t>
  </si>
  <si>
    <t>Average</t>
  </si>
  <si>
    <t>Control Limits</t>
  </si>
  <si>
    <t>Value</t>
  </si>
  <si>
    <t>Data entered above this line - insert extra rows if more than 500 lines of data</t>
  </si>
  <si>
    <t>Reference Material Plotting Template</t>
  </si>
  <si>
    <t>Gold</t>
  </si>
  <si>
    <t>Silver</t>
  </si>
  <si>
    <t>Platinum</t>
  </si>
  <si>
    <t>Palladium</t>
  </si>
  <si>
    <t>Malcolm's Proposed Start-up Control Limits</t>
  </si>
  <si>
    <t>95% CI</t>
  </si>
  <si>
    <t>Au Concentration in RM</t>
  </si>
  <si>
    <t>OxA45</t>
  </si>
  <si>
    <t>(ppm)</t>
  </si>
  <si>
    <t>+/- %</t>
  </si>
  <si>
    <t>OxA59</t>
  </si>
  <si>
    <t>0.02 - 0.1</t>
  </si>
  <si>
    <t>OxA71</t>
  </si>
  <si>
    <t>0.1 - 0.2</t>
  </si>
  <si>
    <t>OxC44</t>
  </si>
  <si>
    <t>0.2 - 0.5</t>
  </si>
  <si>
    <t>OxC58</t>
  </si>
  <si>
    <t>0.5 - 1.0</t>
  </si>
  <si>
    <t>OxC72</t>
  </si>
  <si>
    <t>&gt;1.0</t>
  </si>
  <si>
    <t>OxD43</t>
  </si>
  <si>
    <t>OxD57</t>
  </si>
  <si>
    <t>OxD73</t>
  </si>
  <si>
    <t>SE29 (2.5% S)</t>
  </si>
  <si>
    <t>SE44 (2.4% S)</t>
  </si>
  <si>
    <t>OxE42</t>
  </si>
  <si>
    <t>OxE56</t>
  </si>
  <si>
    <t>OxE74</t>
  </si>
  <si>
    <t>OxF65</t>
  </si>
  <si>
    <t>OxF53</t>
  </si>
  <si>
    <t>OxF41</t>
  </si>
  <si>
    <t>SF23 (2.8% S)</t>
  </si>
  <si>
    <t>SF30 (2.8% S)</t>
  </si>
  <si>
    <t>SG40 (2.8% S)</t>
  </si>
  <si>
    <t>SG31 (2.8% S)</t>
  </si>
  <si>
    <t>OxG70</t>
  </si>
  <si>
    <t>OxG60</t>
  </si>
  <si>
    <t>OxG46</t>
  </si>
  <si>
    <t>OxH55</t>
  </si>
  <si>
    <t>OxH66</t>
  </si>
  <si>
    <t>OxH52</t>
  </si>
  <si>
    <t>SH35 (3.0% S)</t>
  </si>
  <si>
    <t>SH24 (3.0% S)</t>
  </si>
  <si>
    <t>SH41 (2.8% S)</t>
  </si>
  <si>
    <t>Si42 (3.0% S)</t>
  </si>
  <si>
    <t>SI25 (2.9% S)</t>
  </si>
  <si>
    <t>Oxi67</t>
  </si>
  <si>
    <t>Oxi54</t>
  </si>
  <si>
    <t>OxJ68</t>
  </si>
  <si>
    <t>OxJ64</t>
  </si>
  <si>
    <t>OxJ47</t>
  </si>
  <si>
    <t>SJ22 (3.0% S)</t>
  </si>
  <si>
    <t>SJ39  (3.0% S)</t>
  </si>
  <si>
    <t>SJ32 (3.0% S)</t>
  </si>
  <si>
    <t>HiSilK2 (1.0% S)</t>
  </si>
  <si>
    <t>OxK48</t>
  </si>
  <si>
    <t>OxK69</t>
  </si>
  <si>
    <t>SK33 (3.3% S)</t>
  </si>
  <si>
    <t>SK21 (3.3% S)</t>
  </si>
  <si>
    <t>SK43 (3.2% S)</t>
  </si>
  <si>
    <t>OxL51</t>
  </si>
  <si>
    <t>OxL63</t>
  </si>
  <si>
    <t>SL46 (3.3% S)</t>
  </si>
  <si>
    <t>OxL78</t>
  </si>
  <si>
    <t>SL34 (3.3% S)</t>
  </si>
  <si>
    <t>SL51 (3.2% S)</t>
  </si>
  <si>
    <t>OxN49</t>
  </si>
  <si>
    <t>OxN62</t>
  </si>
  <si>
    <t>OxN77</t>
  </si>
  <si>
    <t>SN26 (3.2% S)</t>
  </si>
  <si>
    <t>SN38 (3.2% S)</t>
  </si>
  <si>
    <t>SN50 (3.3% S)</t>
  </si>
  <si>
    <t>HiSilP1 (2.0% S)</t>
  </si>
  <si>
    <t>OxP39</t>
  </si>
  <si>
    <t>OxP50</t>
  </si>
  <si>
    <t>OxP61</t>
  </si>
  <si>
    <t>OxP76</t>
  </si>
  <si>
    <t>SP27 (3.5% S)</t>
  </si>
  <si>
    <t>SP37 (3.5% S)</t>
  </si>
  <si>
    <t>SP49 (3.5% S)</t>
  </si>
  <si>
    <t>SQ36 (3.5% S)</t>
  </si>
  <si>
    <t>SQ28 (3.5% S)</t>
  </si>
  <si>
    <t>SQ48 (3.5% S)</t>
  </si>
  <si>
    <t>SQ44 (10% S)</t>
  </si>
  <si>
    <t>SQ47 (10% S)</t>
  </si>
  <si>
    <t>OxQ70</t>
  </si>
  <si>
    <t>OxQ75</t>
  </si>
  <si>
    <t>PD1</t>
  </si>
  <si>
    <t>PK2</t>
  </si>
  <si>
    <t>Multi</t>
  </si>
  <si>
    <t>RM</t>
  </si>
  <si>
    <t>Select Rocklabs Reference Material that you are plotting -&gt;</t>
  </si>
  <si>
    <t>or</t>
  </si>
  <si>
    <t>95% Confidence Limits Standard (+/-) -&gt;</t>
  </si>
  <si>
    <t>Now click on "Enter Data" tab below</t>
  </si>
  <si>
    <t>ê</t>
  </si>
  <si>
    <t>Test Date</t>
  </si>
  <si>
    <t>Number of results</t>
  </si>
  <si>
    <t>Enter ID of Reference material you are plotting here -&gt;</t>
  </si>
  <si>
    <t>(and enter Declared Value and 95% confidence Limits below)</t>
  </si>
  <si>
    <t>Exc |Diff|</t>
  </si>
  <si>
    <t>Ave MR SD</t>
  </si>
  <si>
    <t>Av line</t>
  </si>
  <si>
    <t>Av Line</t>
  </si>
  <si>
    <t>RM =</t>
  </si>
  <si>
    <t>G</t>
  </si>
  <si>
    <t>O</t>
  </si>
  <si>
    <t>Val</t>
  </si>
  <si>
    <t>sd</t>
  </si>
  <si>
    <t>Percentage of Grossly Outlying Readings</t>
  </si>
  <si>
    <t>Gold Concentration</t>
  </si>
  <si>
    <t>Good</t>
  </si>
  <si>
    <t>Comments are based on the following</t>
  </si>
  <si>
    <t>Relative Standard Deviation  (Robust)</t>
  </si>
  <si>
    <t>5 - 7 %</t>
  </si>
  <si>
    <t>This template arose as a response to some of the terrible charts we have seen produced by some LIM's and other software. In</t>
  </si>
  <si>
    <t>We have created this template, based on sound statistical principles, and designed to be of practical use to anyone with a</t>
  </si>
  <si>
    <t>should then be sought for any suspicious points on the chart. The detective work required for genuine improvement will be</t>
  </si>
  <si>
    <t>much more successful if carried out while the clues are still red hot. Once causes are discovered and understood, the effort</t>
  </si>
  <si>
    <t>should be made to eliminate them from the testing process.</t>
  </si>
  <si>
    <t>Assigned Value of Standard -&gt;</t>
  </si>
  <si>
    <t>Typical</t>
  </si>
  <si>
    <t>Poor</t>
  </si>
  <si>
    <t>Concentration (Au)</t>
  </si>
  <si>
    <t>RSD</t>
  </si>
  <si>
    <t>Industry Typical</t>
  </si>
  <si>
    <t>Industry typical</t>
  </si>
  <si>
    <t>Room for improvement</t>
  </si>
  <si>
    <t>Something seriously wrong</t>
  </si>
  <si>
    <t>No significant difference</t>
  </si>
  <si>
    <t>modicum of knowledge of Microsoft Excel. We hope that it will encourage people to more regularly review the results they are</t>
  </si>
  <si>
    <t>particular, we have seen many hard-to-read charts, based on completely inappropriate process limits, used both by analytical</t>
  </si>
  <si>
    <t xml:space="preserve">(click in box, and then click on down arrow to see a list of RM's, then scroll up or down to your selection and click on it. The Assigned value and 95% Confidence limits will then automatically be entered below) </t>
  </si>
  <si>
    <t>This blank master template is read-only, and should be used for starting a new chart on any Reference Material. However,</t>
  </si>
  <si>
    <t>&lt;7%</t>
  </si>
  <si>
    <t>&lt;6%</t>
  </si>
  <si>
    <t>&lt;5%</t>
  </si>
  <si>
    <t>&lt;4%</t>
  </si>
  <si>
    <t>&lt;3%</t>
  </si>
  <si>
    <t>&gt;9%</t>
  </si>
  <si>
    <t>&gt;8%</t>
  </si>
  <si>
    <t>7% - 9%</t>
  </si>
  <si>
    <t>6% - 8%</t>
  </si>
  <si>
    <t>5% - 7%</t>
  </si>
  <si>
    <t>4% - 6%</t>
  </si>
  <si>
    <t>3% - 5%</t>
  </si>
  <si>
    <t>&gt;7%</t>
  </si>
  <si>
    <t>&gt;6%</t>
  </si>
  <si>
    <t>&gt;5%</t>
  </si>
  <si>
    <t>Improvement Needed</t>
  </si>
  <si>
    <t>Default</t>
  </si>
  <si>
    <t>Data</t>
  </si>
  <si>
    <t>Entered</t>
  </si>
  <si>
    <t>Selected SD</t>
  </si>
  <si>
    <t>Run</t>
  </si>
  <si>
    <t>Cum</t>
  </si>
  <si>
    <t>max run</t>
  </si>
  <si>
    <t>under 1%</t>
  </si>
  <si>
    <t>1 - 5%</t>
  </si>
  <si>
    <t>Excluded</t>
  </si>
  <si>
    <r>
      <t>Note:</t>
    </r>
    <r>
      <rPr>
        <sz val="10"/>
        <rFont val="Arial"/>
        <family val="2"/>
      </rPr>
      <t xml:space="preserve"> You have less than 20 plotted results which may </t>
    </r>
  </si>
  <si>
    <t>RSM SD</t>
  </si>
  <si>
    <t>M</t>
  </si>
  <si>
    <t>Exc O |Diff|</t>
  </si>
  <si>
    <t>Exc O</t>
  </si>
  <si>
    <t>All data</t>
  </si>
  <si>
    <t>Exc Gross Outliers</t>
  </si>
  <si>
    <t>Exc other outliers</t>
  </si>
  <si>
    <t>Gross Outliers Excluded</t>
  </si>
  <si>
    <t>User Outliers Excluded</t>
  </si>
  <si>
    <t>To get started, click the "Start" tab below</t>
  </si>
  <si>
    <t>Precision: Relative Standard deviation (Robust)</t>
  </si>
  <si>
    <t>Accuracy: (% Difference of Average from Assigned Value)</t>
  </si>
  <si>
    <t>producing, thus discovering problem results and patterns as they are produced, and then seeking out the causes of the</t>
  </si>
  <si>
    <t>aberrant results, in order to continually improve the testing.</t>
  </si>
  <si>
    <t>All results</t>
  </si>
  <si>
    <t>Declared value =</t>
  </si>
  <si>
    <t>Possible causes of trends and shifts are:</t>
  </si>
  <si>
    <t>excluded) and the assigned value, as provided in the Certificate of Analysis that accompanies the Reference Material.  The difference is expressed as a</t>
  </si>
  <si>
    <t xml:space="preserve">percentage of the assigned value. </t>
  </si>
  <si>
    <t>deviation of all the in-control results expressed as a percentage of the average of these results.  We actually use the median moving range standard</t>
  </si>
  <si>
    <t>deviation in the template calculation (and refer to it as a 'Robust" RSD) because it tends to reduce the effects of trends than can occur when the process is</t>
  </si>
  <si>
    <t>slightly out of control.  The robust RSD is generally lower than the simple, traditional RSD. Standard deviations are by their nature more variable than</t>
  </si>
  <si>
    <t>averages; nevertheless, RSDs obtained by the same laboratory method on different good quality Reference Materials (no matter who produces them) will</t>
  </si>
  <si>
    <t>trend towards the same value when based on large numbers of results.  This is because it is a measure of the laboratory method variation and not a</t>
  </si>
  <si>
    <t>measure of the analyte variation in the Reference Material.  A good quality Reference Material should have an inherent analyte variation that is a third of the</t>
  </si>
  <si>
    <t xml:space="preserve">laboratory method variation.   The Certificate of Analysis provided with Rocklabs Reference Materials has an estimate of the analyte variability in the </t>
  </si>
  <si>
    <t>Homogeneity Assessment section.  It is possible to have results that are accurate (have a small difference between average of laboratory results and the</t>
  </si>
  <si>
    <r>
      <t>Precision</t>
    </r>
    <r>
      <rPr>
        <sz val="10"/>
        <rFont val="Arial"/>
        <family val="2"/>
      </rPr>
      <t xml:space="preserve"> is a measure of how variable your laboratory analytical procedure is.  This is expressed as a relative standard deviation (RSD) - ie the standard</t>
    </r>
  </si>
  <si>
    <r>
      <t xml:space="preserve">The </t>
    </r>
    <r>
      <rPr>
        <b/>
        <sz val="12"/>
        <rFont val="Arial"/>
        <family val="2"/>
      </rPr>
      <t>Accuracy</t>
    </r>
    <r>
      <rPr>
        <sz val="10"/>
        <rFont val="Arial"/>
        <family val="2"/>
      </rPr>
      <t xml:space="preserve"> of your results is measured by the difference between the average of all your laboratory results (after the out-of-control results have been</t>
    </r>
  </si>
  <si>
    <t>Explanation of terms</t>
  </si>
  <si>
    <r>
      <t xml:space="preserve">    </t>
    </r>
    <r>
      <rPr>
        <sz val="10"/>
        <rFont val="Wingdings 2"/>
        <family val="1"/>
        <charset val="2"/>
      </rPr>
      <t></t>
    </r>
    <r>
      <rPr>
        <sz val="10"/>
        <rFont val="Arial"/>
        <family val="2"/>
      </rPr>
      <t xml:space="preserve"> The sample or Reference Material has been wrongly identified.</t>
    </r>
  </si>
  <si>
    <r>
      <t xml:space="preserve">    </t>
    </r>
    <r>
      <rPr>
        <sz val="10"/>
        <rFont val="Wingdings 2"/>
        <family val="1"/>
        <charset val="2"/>
      </rPr>
      <t></t>
    </r>
    <r>
      <rPr>
        <sz val="10"/>
        <rFont val="Arial"/>
        <family val="2"/>
      </rPr>
      <t xml:space="preserve"> The weight or volume or dilution factor has been entered incorrectly.</t>
    </r>
  </si>
  <si>
    <r>
      <t xml:space="preserve">    </t>
    </r>
    <r>
      <rPr>
        <sz val="10"/>
        <rFont val="Wingdings 2"/>
        <family val="1"/>
        <charset val="2"/>
      </rPr>
      <t></t>
    </r>
    <r>
      <rPr>
        <sz val="10"/>
        <rFont val="Arial"/>
        <family val="2"/>
      </rPr>
      <t xml:space="preserve"> The samples have not been processed in their correct order.</t>
    </r>
  </si>
  <si>
    <t>result may be grossly different from the average value, and well outside the process limits.  Such out-of-control results can have a big effect on the average</t>
  </si>
  <si>
    <t>and standard deviation of the remaining laboratory results and should be removed so that the underlying accuracy and precision of the laboratory procedure</t>
  </si>
  <si>
    <t>can be measured without being skewed by these extreme values. Typical causes of these sporadic out-of-control results are:</t>
  </si>
  <si>
    <t xml:space="preserve">client). We have observed that many commercial and mine laboratories have up to 5%, or even more, of such sporadic out-of-control results. </t>
  </si>
  <si>
    <t xml:space="preserve">This template may be used for the plotting of Reference Material results for any element, however the comments associated </t>
  </si>
  <si>
    <t>with the statistical analysis on the "Enter Data" sheet and the "Explanation of Terms" sheet are intended primarily for</t>
  </si>
  <si>
    <t>plotting Reference Material results obtained when analysing for gold by fire assay.</t>
  </si>
  <si>
    <t>Entered RSD</t>
  </si>
  <si>
    <t>If you are really interested in improving testing, results should be entered directly, as they become available. Reasons</t>
  </si>
  <si>
    <t>Results</t>
  </si>
  <si>
    <t>Validated Results</t>
  </si>
  <si>
    <t>If you would like to subscribe to (free) e-mailed updates of this template, have any questions</t>
  </si>
  <si>
    <t>or comments regarding its use, would like help to get started, or experience any problems in</t>
  </si>
  <si>
    <t xml:space="preserve">  ► Data should be entered in testing order, and can be entered manually, or cut and pasted in. If the latter, use "Paste Special" &gt; Values </t>
  </si>
  <si>
    <t xml:space="preserve">        and Number Formats.</t>
  </si>
  <si>
    <r>
      <t xml:space="preserve">   •   </t>
    </r>
    <r>
      <rPr>
        <i/>
        <sz val="10"/>
        <rFont val="Arial"/>
        <family val="2"/>
      </rPr>
      <t>Sample ID</t>
    </r>
    <r>
      <rPr>
        <sz val="10"/>
        <rFont val="Arial"/>
        <family val="2"/>
      </rPr>
      <t xml:space="preserve"> and </t>
    </r>
    <r>
      <rPr>
        <i/>
        <sz val="10"/>
        <rFont val="Arial"/>
        <family val="2"/>
      </rPr>
      <t>Test Date</t>
    </r>
    <r>
      <rPr>
        <sz val="10"/>
        <rFont val="Arial"/>
        <family val="2"/>
      </rPr>
      <t xml:space="preserve"> are not mandatory, but will help you identify particular results.</t>
    </r>
  </si>
  <si>
    <r>
      <t xml:space="preserve">   •   Statistics for </t>
    </r>
    <r>
      <rPr>
        <u/>
        <sz val="10"/>
        <rFont val="Arial"/>
        <family val="2"/>
      </rPr>
      <t>all</t>
    </r>
    <r>
      <rPr>
        <sz val="10"/>
        <rFont val="Arial"/>
        <family val="2"/>
      </rPr>
      <t xml:space="preserve"> the data entered are shown in the left-hand (blue) panel of the Analysis Table.</t>
    </r>
  </si>
  <si>
    <t>Step 2 - Examine Process Chart</t>
  </si>
  <si>
    <r>
      <t xml:space="preserve">   •   Statistics for the data </t>
    </r>
    <r>
      <rPr>
        <u/>
        <sz val="10"/>
        <rFont val="Arial"/>
        <family val="2"/>
      </rPr>
      <t>excluding</t>
    </r>
    <r>
      <rPr>
        <sz val="10"/>
        <rFont val="Arial"/>
        <family val="2"/>
      </rPr>
      <t xml:space="preserve"> these Gross Outliers are shown in the middle (orange) panel of the Analysis Table.</t>
    </r>
  </si>
  <si>
    <t xml:space="preserve">   •   The orange points on the Process Chart are marked with an "X" to show they have been excluded.</t>
  </si>
  <si>
    <r>
      <t xml:space="preserve">       the </t>
    </r>
    <r>
      <rPr>
        <i/>
        <sz val="10"/>
        <rFont val="Arial"/>
        <family val="2"/>
      </rPr>
      <t>Results</t>
    </r>
    <r>
      <rPr>
        <sz val="10"/>
        <rFont val="Arial"/>
        <family val="2"/>
      </rPr>
      <t xml:space="preserve"> column of the Results Table. They are automatically removed from the </t>
    </r>
    <r>
      <rPr>
        <i/>
        <sz val="10"/>
        <rFont val="Arial"/>
        <family val="2"/>
      </rPr>
      <t>Validated Results</t>
    </r>
    <r>
      <rPr>
        <sz val="10"/>
        <rFont val="Arial"/>
        <family val="2"/>
      </rPr>
      <t xml:space="preserve"> column.</t>
    </r>
  </si>
  <si>
    <t>Step 3 - Identify and Remove Other Outliers</t>
  </si>
  <si>
    <t xml:space="preserve">   •   Results well outside the Process Limits are likely further sporadic errors and should be removed. Results only just outside the limits might</t>
  </si>
  <si>
    <t xml:space="preserve">   •   Excluded results are now marked with an "X" on the plot.</t>
  </si>
  <si>
    <t xml:space="preserve">       Process Limits.</t>
  </si>
  <si>
    <t xml:space="preserve"> ► If you have some extreme outliers, the Process Limits might look very narrow on the plot. To enlarge the plot of in-control results, </t>
  </si>
  <si>
    <t xml:space="preserve">      right-click  vertical axis, select Format Access &gt; Scale, and change the "Minimum" and "Maximum" values to expand the useful part of </t>
  </si>
  <si>
    <t xml:space="preserve">      the plot.</t>
  </si>
  <si>
    <r>
      <t xml:space="preserve">   •   Results outside the Process Limits are marked in yellow on the Process Chart, and highlighted in yellow in the </t>
    </r>
    <r>
      <rPr>
        <i/>
        <sz val="10"/>
        <rFont val="Arial"/>
        <family val="2"/>
      </rPr>
      <t>Results</t>
    </r>
    <r>
      <rPr>
        <sz val="10"/>
        <rFont val="Arial"/>
        <family val="2"/>
      </rPr>
      <t xml:space="preserve"> column.</t>
    </r>
  </si>
  <si>
    <t xml:space="preserve"> ►  Step 3 can be repeated for any aberrant points.</t>
  </si>
  <si>
    <t xml:space="preserve">       Similarly, if a trend/shift is detected.</t>
  </si>
  <si>
    <t xml:space="preserve">       result into the blank cell.)</t>
  </si>
  <si>
    <r>
      <t xml:space="preserve"> </t>
    </r>
    <r>
      <rPr>
        <b/>
        <sz val="12"/>
        <rFont val="Arial"/>
        <family val="2"/>
      </rPr>
      <t>►</t>
    </r>
    <r>
      <rPr>
        <b/>
        <sz val="10"/>
        <rFont val="Arial"/>
        <family val="2"/>
      </rPr>
      <t xml:space="preserve"> If more than 150 results, extend horizontal axis as follows:  Right-click horizontal axis &gt; Format Axis &gt; Scale &gt; then change "150" on the</t>
    </r>
  </si>
  <si>
    <t xml:space="preserve"> ►  New results can be added at the bottom of the table as they come to hand. The points will automatically plot, and limits adjust themseves.</t>
  </si>
  <si>
    <t>Analysis Table</t>
  </si>
  <si>
    <t xml:space="preserve">       "Maximum" line to a number slightly larger than your number of results.</t>
  </si>
  <si>
    <t>Comments</t>
  </si>
  <si>
    <t xml:space="preserve">       key. Repeat for all points to be excluded. (To reinstate a deleted point just "Copy" and "Paste" the formula from a non-deleted validated</t>
  </si>
  <si>
    <r>
      <t xml:space="preserve"> ► To remove an outlying result (or any other suspect result), select the result in the </t>
    </r>
    <r>
      <rPr>
        <b/>
        <i/>
        <sz val="10"/>
        <rFont val="Arial"/>
        <family val="2"/>
      </rPr>
      <t>Validated Results</t>
    </r>
    <r>
      <rPr>
        <b/>
        <sz val="10"/>
        <rFont val="Arial"/>
        <family val="2"/>
      </rPr>
      <t xml:space="preserve"> column;  then press the "Delete"</t>
    </r>
  </si>
  <si>
    <r>
      <t xml:space="preserve">   •  As outliers are removed, you may see the Process Limits narrowing, creating new outliers. Remove these only if they are </t>
    </r>
    <r>
      <rPr>
        <u/>
        <sz val="10"/>
        <rFont val="Arial"/>
        <family val="2"/>
      </rPr>
      <t>well</t>
    </r>
    <r>
      <rPr>
        <sz val="10"/>
        <rFont val="Arial"/>
        <family val="2"/>
      </rPr>
      <t xml:space="preserve"> outside </t>
    </r>
  </si>
  <si>
    <t xml:space="preserve">       be more indicative of a drift or slight jump in the process, and should not be excluded.</t>
  </si>
  <si>
    <r>
      <t xml:space="preserve">Step 2.  Examine Process Chart for Gross Outliers. (Click "Process Chart" tab at bottom of screen). </t>
    </r>
    <r>
      <rPr>
        <sz val="12"/>
        <color indexed="8"/>
        <rFont val="Arial"/>
        <family val="2"/>
      </rPr>
      <t xml:space="preserve"> Gross Outliers are shown in orange on the chart.</t>
    </r>
  </si>
  <si>
    <r>
      <t xml:space="preserve">Step 1.  Copy Your data (in ppm units) into columns below. </t>
    </r>
    <r>
      <rPr>
        <sz val="12"/>
        <rFont val="Arial"/>
        <family val="2"/>
      </rPr>
      <t>(See Step 1 notes below Analysis Table for guidance)</t>
    </r>
  </si>
  <si>
    <t xml:space="preserve"> ► To save your file (to allow data to be added later) - Select "File" &gt; Save as &gt; (and then for Excel versions prior to 2007 - Tools &gt; General </t>
  </si>
  <si>
    <t>Welcome to the Rocklabs Template for plotting the results from the analysis of your Reference Materials.</t>
  </si>
  <si>
    <t>laboratories, and their customers. We see this poor plotting as less-than-optimal use of our Reference Materials.</t>
  </si>
  <si>
    <t>once it is populated with data from a particular Reference Material, it should be saved under a different suitable name.</t>
  </si>
  <si>
    <r>
      <t xml:space="preserve">Step 3.  Examine Chart for other points outside the Process Limits </t>
    </r>
    <r>
      <rPr>
        <sz val="12"/>
        <color indexed="8"/>
        <rFont val="Arial"/>
        <family val="2"/>
      </rPr>
      <t>(shown in yellow on the chart)</t>
    </r>
    <r>
      <rPr>
        <sz val="10"/>
        <color indexed="8"/>
        <rFont val="Arial"/>
        <family val="2"/>
      </rPr>
      <t>.</t>
    </r>
    <r>
      <rPr>
        <b/>
        <sz val="12"/>
        <color indexed="8"/>
        <rFont val="Arial"/>
        <family val="2"/>
      </rPr>
      <t xml:space="preserve"> </t>
    </r>
    <r>
      <rPr>
        <b/>
        <sz val="14"/>
        <color indexed="8"/>
        <rFont val="Arial"/>
        <family val="2"/>
      </rPr>
      <t>Remove those well outside the limits.</t>
    </r>
  </si>
  <si>
    <t xml:space="preserve">   •  The Process Limits are set at +/- 3 standard deviations (calculated from the data).</t>
  </si>
  <si>
    <t xml:space="preserve">   •   Statistics for the data with all the excluded points removed are shown in the yellow panel of the Analysis Table (also a summary on the </t>
  </si>
  <si>
    <t xml:space="preserve">       Process Chart itself). The comments shown are based on the tables in the yellow information panel following the Step 4 instructions.</t>
  </si>
  <si>
    <t xml:space="preserve">      Options &gt; Deselect "Read-only Recommended" &gt;OK) - then enter a destination path and new filename and click "Save". </t>
  </si>
  <si>
    <t xml:space="preserve"> ►  Once data is being routinely entered, action should be taken for any outlying results to try and discover the causes of the aberration.</t>
  </si>
  <si>
    <t>assigned value), but not precise (have a high RSD).  The reverse is also possible: - ie the results may not be accurate but could be precise.  The laboratory</t>
  </si>
  <si>
    <t>aim should be to produce results that are both accurate and precise.</t>
  </si>
  <si>
    <r>
      <t>Trends</t>
    </r>
    <r>
      <rPr>
        <sz val="10"/>
        <rFont val="Arial"/>
        <family val="2"/>
      </rPr>
      <t xml:space="preserve"> and </t>
    </r>
    <r>
      <rPr>
        <b/>
        <sz val="12"/>
        <rFont val="Arial"/>
        <family val="2"/>
      </rPr>
      <t>Shifts</t>
    </r>
    <r>
      <rPr>
        <sz val="10"/>
        <rFont val="Arial"/>
        <family val="2"/>
      </rPr>
      <t xml:space="preserve"> might be indicated when results are just outside Process Limits (particularly when a number occur together), or even when results are</t>
    </r>
  </si>
  <si>
    <t>To save your file (to allow data to be added later) - Select "File" &gt; Save as &gt; (and then for Excel versions prior to 2007 - Tools</t>
  </si>
  <si>
    <t>&gt; General Options &gt; Deselect "Read-only Recommended" &gt;OK) - then enter a destination path and new filename and click</t>
  </si>
  <si>
    <t>"Save". This procedure will stop "Read-only" warnings appearing when you re-open the new workbook. Further readings can</t>
  </si>
  <si>
    <t>then be added to the bottom of the Results Table as they come to hand, and the chart will be updated.</t>
  </si>
  <si>
    <t>SK52 (3.2% S)</t>
  </si>
  <si>
    <t>OxK79</t>
  </si>
  <si>
    <t>SJ53  (3.0% S)</t>
  </si>
  <si>
    <t>OxJ80</t>
  </si>
  <si>
    <t>Oxi81</t>
  </si>
  <si>
    <t>Si54  (3.0% S)</t>
  </si>
  <si>
    <t>OxH82</t>
  </si>
  <si>
    <t>OxG83</t>
  </si>
  <si>
    <t>Version Changes</t>
  </si>
  <si>
    <t>Changes</t>
  </si>
  <si>
    <t>Version</t>
  </si>
  <si>
    <t>Date</t>
  </si>
  <si>
    <t>2-1.1</t>
  </si>
  <si>
    <t>Round 22 RMs added</t>
  </si>
  <si>
    <t>2-1.2</t>
  </si>
  <si>
    <t>OxK79 value corrected</t>
  </si>
  <si>
    <t>Median</t>
  </si>
  <si>
    <t xml:space="preserve">   •   Gross Outliers (defined as more than 40% away from the median) are shown in orange on the Process Chart, and highlighted in orange in</t>
  </si>
  <si>
    <t>OxA89</t>
  </si>
  <si>
    <t>OxC88</t>
  </si>
  <si>
    <t>OxD87</t>
  </si>
  <si>
    <t>OxE86</t>
  </si>
  <si>
    <t>OxF85</t>
  </si>
  <si>
    <t>SF57 (2.7% S)</t>
  </si>
  <si>
    <t>SF45 (2.7% S )</t>
  </si>
  <si>
    <t>SE58 (2.45% S)</t>
  </si>
  <si>
    <t>OxG84</t>
  </si>
  <si>
    <t>SG56 (2.8% S)</t>
  </si>
  <si>
    <t>SH55 (2.8% S)</t>
  </si>
  <si>
    <t>Round 23 RMs added</t>
  </si>
  <si>
    <t>2-1.4</t>
  </si>
  <si>
    <t>2-1.3</t>
  </si>
  <si>
    <t>Extreme outlier rules changed to reflect difference from median rather than mean</t>
  </si>
  <si>
    <t>2-1.5</t>
  </si>
  <si>
    <t>Round 24 RMs added</t>
  </si>
  <si>
    <t>OxQ90</t>
  </si>
  <si>
    <t>SP59 (3.5% S)</t>
  </si>
  <si>
    <t>OxP91</t>
  </si>
  <si>
    <t>SN60 (3.3%S)</t>
  </si>
  <si>
    <t>OxN92</t>
  </si>
  <si>
    <t>SL61 (3.2% S)</t>
  </si>
  <si>
    <t>OxL93</t>
  </si>
  <si>
    <t>SK62 (3.2% S)</t>
  </si>
  <si>
    <t>OxK94</t>
  </si>
  <si>
    <t>OxK95</t>
  </si>
  <si>
    <t>OxC102</t>
  </si>
  <si>
    <t>OxE101</t>
  </si>
  <si>
    <t>OxF100</t>
  </si>
  <si>
    <t>OxG99</t>
  </si>
  <si>
    <t>OxG98</t>
  </si>
  <si>
    <t>OxH97</t>
  </si>
  <si>
    <t>Oxi96</t>
  </si>
  <si>
    <t>OxJ95</t>
  </si>
  <si>
    <t>SJ63 (3.0% S)</t>
  </si>
  <si>
    <t>Si64  (3.0% S)</t>
  </si>
  <si>
    <t>SH65 (2.8% S)</t>
  </si>
  <si>
    <t>2-1.7</t>
  </si>
  <si>
    <t>Round 25 RMs added</t>
  </si>
  <si>
    <t>2-1.8</t>
  </si>
  <si>
    <t>Round 26 RMs added</t>
  </si>
  <si>
    <t>OxG103</t>
  </si>
  <si>
    <t>OxG104</t>
  </si>
  <si>
    <t xml:space="preserve">SF67 (2.5% S) </t>
  </si>
  <si>
    <t xml:space="preserve">OxF105 </t>
  </si>
  <si>
    <t xml:space="preserve">OxE106 </t>
  </si>
  <si>
    <t xml:space="preserve">SE68 (2.3% S) </t>
  </si>
  <si>
    <t xml:space="preserve">OxD107 </t>
  </si>
  <si>
    <t xml:space="preserve">OxD108 </t>
  </si>
  <si>
    <t xml:space="preserve">OxC109 </t>
  </si>
  <si>
    <t>OxK110</t>
  </si>
  <si>
    <t>OxJ111</t>
  </si>
  <si>
    <t>SH69 (2.7% S)</t>
  </si>
  <si>
    <t xml:space="preserve">SG66 (2.6% S) </t>
  </si>
  <si>
    <t>OxH112</t>
  </si>
  <si>
    <t>OxE120</t>
  </si>
  <si>
    <t>OxE113</t>
  </si>
  <si>
    <t>Round ALS RMs added</t>
  </si>
  <si>
    <t>OxN117</t>
  </si>
  <si>
    <t>OxP116</t>
  </si>
  <si>
    <t>OxQ114</t>
  </si>
  <si>
    <t>OxQ115</t>
  </si>
  <si>
    <t>SK78</t>
  </si>
  <si>
    <t>SL77</t>
  </si>
  <si>
    <t>SN74</t>
  </si>
  <si>
    <t>SP72</t>
  </si>
  <si>
    <t>SP73</t>
  </si>
  <si>
    <t>SQ70</t>
  </si>
  <si>
    <t>SQ71</t>
  </si>
  <si>
    <t>SQ83</t>
  </si>
  <si>
    <t>2-2.0</t>
  </si>
  <si>
    <t>2-1.9</t>
  </si>
  <si>
    <t>2-1.6</t>
  </si>
  <si>
    <t>Round 27 RMs added</t>
  </si>
  <si>
    <t>2-2.1</t>
  </si>
  <si>
    <t>Rounds 28 and 29 RMs added</t>
  </si>
  <si>
    <t>OxH122</t>
  </si>
  <si>
    <t>SH82</t>
  </si>
  <si>
    <t>Si81</t>
  </si>
  <si>
    <t>Oxi121</t>
  </si>
  <si>
    <t>OxJ120</t>
  </si>
  <si>
    <t>SJ80</t>
  </si>
  <si>
    <t>OxK119</t>
  </si>
  <si>
    <t>SL76</t>
  </si>
  <si>
    <t>OxL118</t>
  </si>
  <si>
    <t>SN75</t>
  </si>
  <si>
    <t>OxA131</t>
  </si>
  <si>
    <t>OxB130</t>
  </si>
  <si>
    <t>OxC129</t>
  </si>
  <si>
    <t>OxD128</t>
  </si>
  <si>
    <t>OxD127</t>
  </si>
  <si>
    <t>SE86</t>
  </si>
  <si>
    <t>OxE126</t>
  </si>
  <si>
    <t>OxF125</t>
  </si>
  <si>
    <t>SF85</t>
  </si>
  <si>
    <t>OxG124</t>
  </si>
  <si>
    <t>OxG123</t>
  </si>
  <si>
    <t>SG84</t>
  </si>
  <si>
    <t>2-2.2</t>
  </si>
  <si>
    <t>Rounds 30 and 31 RMs added, Contact details confirmed as Brett Coombridge</t>
  </si>
  <si>
    <t>SQ87</t>
  </si>
  <si>
    <t>SQ88</t>
  </si>
  <si>
    <t>OxQ132</t>
  </si>
  <si>
    <t>SP89</t>
  </si>
  <si>
    <t>OxP133</t>
  </si>
  <si>
    <t>OxN134</t>
  </si>
  <si>
    <t>SN90</t>
  </si>
  <si>
    <t>SN97</t>
  </si>
  <si>
    <t>SN91</t>
  </si>
  <si>
    <t>SL92</t>
  </si>
  <si>
    <t>OxL135</t>
  </si>
  <si>
    <t>SK93</t>
  </si>
  <si>
    <t>SK94</t>
  </si>
  <si>
    <t>OxK136</t>
  </si>
  <si>
    <t>SJ95</t>
  </si>
  <si>
    <t>OxJ137</t>
  </si>
  <si>
    <t>Si96</t>
  </si>
  <si>
    <t>Oxi138</t>
  </si>
  <si>
    <t>OxH139</t>
  </si>
  <si>
    <t>SH98</t>
  </si>
  <si>
    <t>HiSilP3</t>
  </si>
  <si>
    <t>HiSilK4</t>
  </si>
  <si>
    <t>Version 2-2.3 January 2016</t>
  </si>
  <si>
    <t>2-2.3</t>
  </si>
  <si>
    <t>Round 32 added, Contact details changed to Franz Lim</t>
  </si>
  <si>
    <t>SG99</t>
  </si>
  <si>
    <t>OxG140</t>
  </si>
  <si>
    <t>OxG141</t>
  </si>
  <si>
    <t>SF100</t>
  </si>
  <si>
    <t>OxF142</t>
  </si>
  <si>
    <t>SE101</t>
  </si>
  <si>
    <t>OxE143</t>
  </si>
  <si>
    <t>OxD144</t>
  </si>
  <si>
    <t>OxC145</t>
  </si>
  <si>
    <t>OxC148</t>
  </si>
  <si>
    <t>OxB146</t>
  </si>
  <si>
    <t>OxA147</t>
  </si>
  <si>
    <t>Oxi40</t>
  </si>
  <si>
    <t>using it, please contact Franz Lim at f.lim@rocklabs.com</t>
  </si>
</sst>
</file>

<file path=xl/styles.xml><?xml version="1.0" encoding="utf-8"?>
<styleSheet xmlns="http://schemas.openxmlformats.org/spreadsheetml/2006/main">
  <numFmts count="6">
    <numFmt numFmtId="164" formatCode="0.000"/>
    <numFmt numFmtId="165" formatCode="dd\-mmm\-yy"/>
    <numFmt numFmtId="166" formatCode="0.0000"/>
    <numFmt numFmtId="167" formatCode="0.0"/>
    <numFmt numFmtId="168" formatCode="0.0%"/>
    <numFmt numFmtId="169" formatCode="dd/mm/yy"/>
  </numFmts>
  <fonts count="4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24"/>
      <name val="Arial"/>
      <family val="2"/>
    </font>
    <font>
      <sz val="10"/>
      <name val="MS Sans Serif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14"/>
      <name val="Arial"/>
      <family val="2"/>
    </font>
    <font>
      <sz val="14"/>
      <color indexed="52"/>
      <name val="Arial"/>
      <family val="2"/>
    </font>
    <font>
      <b/>
      <sz val="14"/>
      <color indexed="10"/>
      <name val="Arial"/>
      <family val="2"/>
    </font>
    <font>
      <sz val="14"/>
      <color indexed="9"/>
      <name val="Arial"/>
      <family val="2"/>
    </font>
    <font>
      <b/>
      <sz val="20"/>
      <name val="Arial"/>
      <family val="2"/>
    </font>
    <font>
      <b/>
      <sz val="18"/>
      <color indexed="10"/>
      <name val="Wingdings"/>
      <charset val="2"/>
    </font>
    <font>
      <b/>
      <sz val="10"/>
      <color indexed="9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41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Wingdings 2"/>
      <family val="1"/>
      <charset val="2"/>
    </font>
    <font>
      <b/>
      <sz val="10"/>
      <color indexed="8"/>
      <name val="Arial"/>
      <family val="2"/>
    </font>
    <font>
      <sz val="10"/>
      <name val="Wingdings"/>
      <charset val="2"/>
    </font>
    <font>
      <b/>
      <sz val="10"/>
      <name val="Wingdings"/>
      <charset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name val="Wingdings 2"/>
      <family val="1"/>
      <charset val="2"/>
    </font>
    <font>
      <sz val="10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4"/>
      </patternFill>
    </fill>
    <fill>
      <patternFill patternType="solid">
        <fgColor indexed="43"/>
        <bgColor indexed="9"/>
      </patternFill>
    </fill>
    <fill>
      <patternFill patternType="solid">
        <fgColor indexed="51"/>
        <bgColor indexed="9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10"/>
      </left>
      <right/>
      <top/>
      <bottom/>
      <diagonal/>
    </border>
    <border>
      <left/>
      <right/>
      <top/>
      <bottom style="thick">
        <color indexed="10"/>
      </bottom>
      <diagonal/>
    </border>
    <border>
      <left/>
      <right/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ck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/>
      <bottom/>
      <diagonal/>
    </border>
    <border>
      <left style="medium">
        <color indexed="64"/>
      </left>
      <right/>
      <top style="thick">
        <color indexed="1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12" fillId="0" borderId="0"/>
    <xf numFmtId="9" fontId="1" fillId="0" borderId="0" applyFont="0" applyFill="0" applyBorder="0" applyAlignment="0" applyProtection="0"/>
  </cellStyleXfs>
  <cellXfs count="294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/>
    <xf numFmtId="0" fontId="2" fillId="0" borderId="0" xfId="0" applyFont="1" applyFill="1" applyBorder="1" applyAlignment="1">
      <alignment vertical="center"/>
    </xf>
    <xf numFmtId="1" fontId="0" fillId="0" borderId="0" xfId="0" applyNumberFormat="1"/>
    <xf numFmtId="164" fontId="0" fillId="0" borderId="0" xfId="0" quotePrefix="1" applyNumberFormat="1"/>
    <xf numFmtId="164" fontId="0" fillId="3" borderId="0" xfId="0" applyNumberFormat="1" applyFill="1"/>
    <xf numFmtId="2" fontId="0" fillId="0" borderId="0" xfId="0" applyNumberFormat="1"/>
    <xf numFmtId="0" fontId="11" fillId="0" borderId="0" xfId="0" applyFont="1" applyAlignment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</xf>
    <xf numFmtId="0" fontId="14" fillId="0" borderId="2" xfId="3" applyNumberFormat="1" applyFont="1" applyFill="1" applyBorder="1" applyAlignment="1" applyProtection="1">
      <alignment horizontal="centerContinuous" vertical="center"/>
    </xf>
    <xf numFmtId="0" fontId="13" fillId="0" borderId="3" xfId="3" applyNumberFormat="1" applyFont="1" applyFill="1" applyBorder="1" applyAlignment="1" applyProtection="1">
      <alignment horizontal="centerContinuous" vertical="center"/>
    </xf>
    <xf numFmtId="0" fontId="14" fillId="0" borderId="3" xfId="3" applyNumberFormat="1" applyFont="1" applyFill="1" applyBorder="1" applyAlignment="1" applyProtection="1">
      <alignment horizontal="centerContinuous" vertical="center"/>
    </xf>
    <xf numFmtId="0" fontId="14" fillId="0" borderId="0" xfId="3" applyNumberFormat="1" applyFont="1" applyFill="1" applyBorder="1" applyAlignment="1" applyProtection="1">
      <alignment vertical="center"/>
    </xf>
    <xf numFmtId="0" fontId="10" fillId="0" borderId="0" xfId="3" applyNumberFormat="1" applyFont="1" applyFill="1" applyBorder="1" applyAlignment="1" applyProtection="1">
      <alignment horizontal="centerContinuous" vertical="center"/>
    </xf>
    <xf numFmtId="0" fontId="13" fillId="0" borderId="0" xfId="3" applyNumberFormat="1" applyFont="1" applyFill="1" applyBorder="1" applyAlignment="1" applyProtection="1">
      <alignment vertical="center"/>
    </xf>
    <xf numFmtId="0" fontId="14" fillId="0" borderId="4" xfId="3" applyNumberFormat="1" applyFont="1" applyFill="1" applyBorder="1" applyAlignment="1" applyProtection="1">
      <alignment horizontal="center" vertical="center"/>
    </xf>
    <xf numFmtId="0" fontId="14" fillId="0" borderId="5" xfId="3" applyNumberFormat="1" applyFont="1" applyFill="1" applyBorder="1" applyAlignment="1" applyProtection="1">
      <alignment horizontal="center" vertical="center"/>
    </xf>
    <xf numFmtId="0" fontId="14" fillId="0" borderId="0" xfId="3" applyNumberFormat="1" applyFont="1" applyFill="1" applyBorder="1" applyAlignment="1" applyProtection="1">
      <alignment horizontal="center" vertical="center"/>
    </xf>
    <xf numFmtId="0" fontId="13" fillId="0" borderId="4" xfId="3" applyNumberFormat="1" applyFont="1" applyFill="1" applyBorder="1" applyAlignment="1" applyProtection="1">
      <alignment vertical="center"/>
    </xf>
    <xf numFmtId="0" fontId="13" fillId="0" borderId="5" xfId="3" applyNumberFormat="1" applyFont="1" applyFill="1" applyBorder="1" applyAlignment="1" applyProtection="1">
      <alignment vertical="center"/>
    </xf>
    <xf numFmtId="0" fontId="14" fillId="0" borderId="0" xfId="3" quotePrefix="1" applyNumberFormat="1" applyFont="1" applyFill="1" applyBorder="1" applyAlignment="1" applyProtection="1">
      <alignment horizontal="center" vertical="center"/>
    </xf>
    <xf numFmtId="0" fontId="13" fillId="0" borderId="0" xfId="3" applyNumberFormat="1" applyFont="1" applyFill="1" applyBorder="1" applyAlignment="1" applyProtection="1">
      <alignment horizontal="center" vertical="center"/>
    </xf>
    <xf numFmtId="0" fontId="15" fillId="0" borderId="5" xfId="3" applyNumberFormat="1" applyFont="1" applyFill="1" applyBorder="1" applyAlignment="1" applyProtection="1">
      <alignment vertical="center"/>
    </xf>
    <xf numFmtId="0" fontId="14" fillId="0" borderId="0" xfId="3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66" fontId="13" fillId="0" borderId="4" xfId="3" applyNumberFormat="1" applyFont="1" applyFill="1" applyBorder="1" applyAlignment="1">
      <alignment vertical="center"/>
    </xf>
    <xf numFmtId="166" fontId="13" fillId="0" borderId="5" xfId="3" applyNumberFormat="1" applyFont="1" applyFill="1" applyBorder="1" applyAlignment="1">
      <alignment vertical="center"/>
    </xf>
    <xf numFmtId="0" fontId="14" fillId="0" borderId="0" xfId="3" applyFont="1" applyBorder="1" applyAlignment="1">
      <alignment vertical="center"/>
    </xf>
    <xf numFmtId="166" fontId="13" fillId="0" borderId="4" xfId="3" applyNumberFormat="1" applyFont="1" applyBorder="1" applyAlignment="1">
      <alignment vertical="center"/>
    </xf>
    <xf numFmtId="0" fontId="13" fillId="0" borderId="5" xfId="3" applyFont="1" applyFill="1" applyBorder="1" applyAlignment="1">
      <alignment vertical="center"/>
    </xf>
    <xf numFmtId="0" fontId="13" fillId="0" borderId="4" xfId="3" applyFont="1" applyFill="1" applyBorder="1" applyAlignment="1">
      <alignment vertical="center"/>
    </xf>
    <xf numFmtId="164" fontId="13" fillId="0" borderId="4" xfId="3" applyNumberFormat="1" applyFont="1" applyFill="1" applyBorder="1" applyAlignment="1">
      <alignment vertical="center"/>
    </xf>
    <xf numFmtId="164" fontId="13" fillId="0" borderId="5" xfId="3" applyNumberFormat="1" applyFont="1" applyFill="1" applyBorder="1" applyAlignment="1">
      <alignment vertical="center"/>
    </xf>
    <xf numFmtId="0" fontId="14" fillId="0" borderId="5" xfId="3" applyNumberFormat="1" applyFont="1" applyFill="1" applyBorder="1" applyAlignment="1" applyProtection="1">
      <alignment vertical="center"/>
    </xf>
    <xf numFmtId="164" fontId="13" fillId="0" borderId="4" xfId="3" applyNumberFormat="1" applyFont="1" applyBorder="1" applyAlignment="1">
      <alignment vertical="center"/>
    </xf>
    <xf numFmtId="164" fontId="13" fillId="0" borderId="4" xfId="3" applyNumberFormat="1" applyFont="1" applyFill="1" applyBorder="1" applyAlignment="1" applyProtection="1">
      <alignment vertical="center"/>
    </xf>
    <xf numFmtId="1" fontId="13" fillId="0" borderId="5" xfId="3" applyNumberFormat="1" applyFont="1" applyFill="1" applyBorder="1" applyAlignment="1">
      <alignment vertical="center"/>
    </xf>
    <xf numFmtId="2" fontId="16" fillId="0" borderId="5" xfId="3" applyNumberFormat="1" applyFont="1" applyFill="1" applyBorder="1" applyAlignment="1">
      <alignment vertical="center"/>
    </xf>
    <xf numFmtId="164" fontId="13" fillId="0" borderId="5" xfId="3" applyNumberFormat="1" applyFont="1" applyFill="1" applyBorder="1" applyAlignment="1" applyProtection="1">
      <alignment vertical="center"/>
    </xf>
    <xf numFmtId="1" fontId="13" fillId="0" borderId="5" xfId="3" applyNumberFormat="1" applyFont="1" applyFill="1" applyBorder="1" applyAlignment="1" applyProtection="1">
      <alignment vertical="center"/>
    </xf>
    <xf numFmtId="0" fontId="13" fillId="0" borderId="4" xfId="3" applyFont="1" applyBorder="1" applyAlignment="1">
      <alignment vertical="center"/>
    </xf>
    <xf numFmtId="169" fontId="13" fillId="0" borderId="4" xfId="3" quotePrefix="1" applyNumberFormat="1" applyFont="1" applyFill="1" applyBorder="1" applyAlignment="1" applyProtection="1">
      <alignment vertical="center"/>
    </xf>
    <xf numFmtId="2" fontId="13" fillId="0" borderId="5" xfId="3" applyNumberFormat="1" applyFont="1" applyFill="1" applyBorder="1" applyAlignment="1">
      <alignment vertical="center"/>
    </xf>
    <xf numFmtId="0" fontId="17" fillId="0" borderId="5" xfId="3" applyNumberFormat="1" applyFont="1" applyFill="1" applyBorder="1" applyAlignment="1" applyProtection="1">
      <alignment vertical="center"/>
    </xf>
    <xf numFmtId="0" fontId="18" fillId="0" borderId="5" xfId="3" applyNumberFormat="1" applyFont="1" applyFill="1" applyBorder="1" applyAlignment="1" applyProtection="1">
      <alignment vertical="center"/>
    </xf>
    <xf numFmtId="2" fontId="13" fillId="0" borderId="4" xfId="3" applyNumberFormat="1" applyFont="1" applyFill="1" applyBorder="1" applyAlignment="1">
      <alignment vertical="center"/>
    </xf>
    <xf numFmtId="0" fontId="14" fillId="0" borderId="4" xfId="3" applyNumberFormat="1" applyFont="1" applyFill="1" applyBorder="1" applyAlignment="1" applyProtection="1">
      <alignment vertical="center"/>
    </xf>
    <xf numFmtId="2" fontId="13" fillId="0" borderId="4" xfId="3" applyNumberFormat="1" applyFont="1" applyFill="1" applyBorder="1" applyAlignment="1" applyProtection="1">
      <alignment vertical="center"/>
    </xf>
    <xf numFmtId="167" fontId="13" fillId="0" borderId="5" xfId="3" applyNumberFormat="1" applyFont="1" applyFill="1" applyBorder="1" applyAlignment="1" applyProtection="1">
      <alignment vertical="center"/>
    </xf>
    <xf numFmtId="2" fontId="13" fillId="0" borderId="5" xfId="3" applyNumberFormat="1" applyFont="1" applyFill="1" applyBorder="1" applyAlignment="1" applyProtection="1">
      <alignment vertical="center"/>
    </xf>
    <xf numFmtId="2" fontId="18" fillId="0" borderId="4" xfId="3" applyNumberFormat="1" applyFont="1" applyFill="1" applyBorder="1" applyAlignment="1" applyProtection="1">
      <alignment vertical="center"/>
    </xf>
    <xf numFmtId="0" fontId="0" fillId="0" borderId="5" xfId="0" applyBorder="1" applyAlignment="1"/>
    <xf numFmtId="0" fontId="0" fillId="0" borderId="0" xfId="0" applyAlignment="1">
      <alignment horizontal="left"/>
    </xf>
    <xf numFmtId="0" fontId="14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center"/>
    </xf>
    <xf numFmtId="0" fontId="19" fillId="0" borderId="0" xfId="0" applyFont="1"/>
    <xf numFmtId="168" fontId="1" fillId="0" borderId="0" xfId="4" applyNumberFormat="1"/>
    <xf numFmtId="2" fontId="7" fillId="0" borderId="0" xfId="0" applyNumberFormat="1" applyFont="1" applyFill="1" applyBorder="1" applyAlignment="1">
      <alignment vertical="center"/>
    </xf>
    <xf numFmtId="2" fontId="0" fillId="0" borderId="0" xfId="0" applyNumberFormat="1" applyBorder="1"/>
    <xf numFmtId="0" fontId="7" fillId="0" borderId="0" xfId="0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0" fontId="21" fillId="4" borderId="7" xfId="1" applyFont="1" applyFill="1" applyBorder="1" applyAlignment="1">
      <alignment horizontal="center" vertical="center" wrapText="1"/>
    </xf>
    <xf numFmtId="164" fontId="21" fillId="4" borderId="1" xfId="1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2" fillId="0" borderId="0" xfId="0" applyFont="1" applyAlignment="1">
      <alignment horizontal="right" vertical="center"/>
    </xf>
    <xf numFmtId="2" fontId="0" fillId="0" borderId="0" xfId="0" applyNumberFormat="1" applyBorder="1" applyAlignment="1">
      <alignment horizontal="center"/>
    </xf>
    <xf numFmtId="2" fontId="3" fillId="2" borderId="0" xfId="1" applyNumberFormat="1" applyFont="1" applyFill="1" applyBorder="1" applyAlignment="1">
      <alignment horizontal="center" vertical="center" wrapText="1"/>
    </xf>
    <xf numFmtId="1" fontId="0" fillId="0" borderId="0" xfId="0" applyNumberFormat="1" applyBorder="1"/>
    <xf numFmtId="1" fontId="0" fillId="0" borderId="0" xfId="0" applyNumberFormat="1" applyBorder="1" applyAlignment="1">
      <alignment horizontal="center"/>
    </xf>
    <xf numFmtId="1" fontId="3" fillId="2" borderId="0" xfId="1" applyNumberFormat="1" applyFont="1" applyFill="1" applyBorder="1" applyAlignment="1">
      <alignment horizontal="center" vertical="center" wrapText="1"/>
    </xf>
    <xf numFmtId="1" fontId="1" fillId="0" borderId="0" xfId="4" applyNumberFormat="1" applyFont="1"/>
    <xf numFmtId="2" fontId="3" fillId="0" borderId="0" xfId="1" applyNumberFormat="1" applyFont="1" applyFill="1" applyBorder="1" applyAlignment="1">
      <alignment horizontal="center" vertical="center" wrapText="1"/>
    </xf>
    <xf numFmtId="0" fontId="0" fillId="0" borderId="8" xfId="0" applyBorder="1"/>
    <xf numFmtId="165" fontId="3" fillId="0" borderId="8" xfId="2" applyNumberFormat="1" applyFont="1" applyFill="1" applyBorder="1" applyAlignment="1">
      <alignment horizontal="center" wrapText="1"/>
    </xf>
    <xf numFmtId="164" fontId="0" fillId="0" borderId="8" xfId="0" quotePrefix="1" applyNumberFormat="1" applyBorder="1"/>
    <xf numFmtId="0" fontId="0" fillId="0" borderId="9" xfId="0" applyBorder="1"/>
    <xf numFmtId="165" fontId="3" fillId="0" borderId="9" xfId="2" applyNumberFormat="1" applyFont="1" applyFill="1" applyBorder="1" applyAlignment="1">
      <alignment horizontal="center" wrapText="1"/>
    </xf>
    <xf numFmtId="164" fontId="0" fillId="0" borderId="9" xfId="0" quotePrefix="1" applyNumberFormat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8" fillId="0" borderId="0" xfId="0" applyFont="1" applyFill="1" applyBorder="1"/>
    <xf numFmtId="167" fontId="0" fillId="0" borderId="9" xfId="0" quotePrefix="1" applyNumberFormat="1" applyBorder="1"/>
    <xf numFmtId="164" fontId="0" fillId="5" borderId="9" xfId="0" quotePrefix="1" applyNumberFormat="1" applyFill="1" applyBorder="1"/>
    <xf numFmtId="164" fontId="0" fillId="0" borderId="0" xfId="0" applyNumberFormat="1" applyBorder="1"/>
    <xf numFmtId="0" fontId="0" fillId="0" borderId="0" xfId="0" applyBorder="1"/>
    <xf numFmtId="0" fontId="6" fillId="0" borderId="0" xfId="0" applyFont="1" applyBorder="1"/>
    <xf numFmtId="0" fontId="23" fillId="0" borderId="0" xfId="0" applyFont="1"/>
    <xf numFmtId="0" fontId="14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0" borderId="0" xfId="0" applyFont="1"/>
    <xf numFmtId="164" fontId="0" fillId="0" borderId="0" xfId="0" applyNumberFormat="1" applyFill="1" applyBorder="1"/>
    <xf numFmtId="0" fontId="0" fillId="0" borderId="9" xfId="0" quotePrefix="1" applyBorder="1"/>
    <xf numFmtId="168" fontId="0" fillId="0" borderId="0" xfId="4" applyNumberFormat="1" applyFont="1"/>
    <xf numFmtId="0" fontId="0" fillId="6" borderId="0" xfId="0" applyFill="1"/>
    <xf numFmtId="0" fontId="0" fillId="6" borderId="13" xfId="0" applyFill="1" applyBorder="1" applyAlignment="1">
      <alignment horizontal="center"/>
    </xf>
    <xf numFmtId="166" fontId="0" fillId="6" borderId="14" xfId="0" applyNumberFormat="1" applyFill="1" applyBorder="1" applyAlignment="1">
      <alignment horizontal="center"/>
    </xf>
    <xf numFmtId="168" fontId="0" fillId="6" borderId="14" xfId="4" applyNumberFormat="1" applyFont="1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6" fillId="0" borderId="0" xfId="0" applyFont="1" applyFill="1" applyBorder="1"/>
    <xf numFmtId="0" fontId="0" fillId="0" borderId="16" xfId="0" applyFill="1" applyBorder="1"/>
    <xf numFmtId="0" fontId="25" fillId="0" borderId="0" xfId="0" applyFont="1" applyFill="1" applyBorder="1" applyAlignment="1">
      <alignment horizontal="right"/>
    </xf>
    <xf numFmtId="0" fontId="26" fillId="0" borderId="0" xfId="0" applyFont="1" applyFill="1" applyBorder="1"/>
    <xf numFmtId="164" fontId="0" fillId="0" borderId="17" xfId="0" applyNumberFormat="1" applyFill="1" applyBorder="1"/>
    <xf numFmtId="0" fontId="0" fillId="0" borderId="17" xfId="0" applyFill="1" applyBorder="1"/>
    <xf numFmtId="0" fontId="0" fillId="0" borderId="18" xfId="0" applyFill="1" applyBorder="1"/>
    <xf numFmtId="0" fontId="6" fillId="0" borderId="0" xfId="0" applyFont="1" applyFill="1" applyBorder="1" applyAlignment="1">
      <alignment horizontal="right"/>
    </xf>
    <xf numFmtId="0" fontId="25" fillId="0" borderId="19" xfId="0" applyFont="1" applyFill="1" applyBorder="1"/>
    <xf numFmtId="0" fontId="6" fillId="0" borderId="17" xfId="0" applyFont="1" applyFill="1" applyBorder="1" applyAlignment="1">
      <alignment horizontal="right"/>
    </xf>
    <xf numFmtId="0" fontId="24" fillId="7" borderId="20" xfId="0" applyFont="1" applyFill="1" applyBorder="1" applyAlignment="1">
      <alignment horizontal="center"/>
    </xf>
    <xf numFmtId="0" fontId="14" fillId="6" borderId="0" xfId="0" applyFont="1" applyFill="1"/>
    <xf numFmtId="164" fontId="14" fillId="6" borderId="0" xfId="0" applyNumberFormat="1" applyFont="1" applyFill="1" applyAlignment="1">
      <alignment horizontal="right"/>
    </xf>
    <xf numFmtId="164" fontId="14" fillId="6" borderId="0" xfId="0" quotePrefix="1" applyNumberFormat="1" applyFont="1" applyFill="1"/>
    <xf numFmtId="2" fontId="0" fillId="6" borderId="0" xfId="0" applyNumberFormat="1" applyFill="1"/>
    <xf numFmtId="164" fontId="10" fillId="0" borderId="0" xfId="0" applyNumberFormat="1" applyFont="1" applyAlignment="1">
      <alignment horizontal="right"/>
    </xf>
    <xf numFmtId="164" fontId="10" fillId="0" borderId="0" xfId="0" quotePrefix="1" applyNumberFormat="1" applyFont="1"/>
    <xf numFmtId="0" fontId="0" fillId="0" borderId="0" xfId="0" applyAlignment="1">
      <alignment wrapText="1"/>
    </xf>
    <xf numFmtId="0" fontId="3" fillId="0" borderId="0" xfId="0" applyFont="1"/>
    <xf numFmtId="0" fontId="27" fillId="0" borderId="0" xfId="0" applyFont="1"/>
    <xf numFmtId="0" fontId="23" fillId="0" borderId="0" xfId="0" applyFont="1" applyFill="1"/>
    <xf numFmtId="0" fontId="0" fillId="0" borderId="0" xfId="0" applyFill="1"/>
    <xf numFmtId="0" fontId="14" fillId="0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/>
    <xf numFmtId="0" fontId="32" fillId="0" borderId="0" xfId="0" applyFont="1" applyFill="1"/>
    <xf numFmtId="164" fontId="10" fillId="0" borderId="0" xfId="0" quotePrefix="1" applyNumberFormat="1" applyFont="1" applyAlignment="1">
      <alignment horizontal="left"/>
    </xf>
    <xf numFmtId="0" fontId="2" fillId="0" borderId="21" xfId="0" applyFont="1" applyFill="1" applyBorder="1"/>
    <xf numFmtId="0" fontId="8" fillId="6" borderId="22" xfId="0" applyFont="1" applyFill="1" applyBorder="1"/>
    <xf numFmtId="0" fontId="0" fillId="6" borderId="23" xfId="0" applyFill="1" applyBorder="1"/>
    <xf numFmtId="0" fontId="0" fillId="6" borderId="24" xfId="0" applyFill="1" applyBorder="1"/>
    <xf numFmtId="0" fontId="0" fillId="6" borderId="0" xfId="0" applyFill="1" applyBorder="1"/>
    <xf numFmtId="0" fontId="0" fillId="6" borderId="11" xfId="0" applyFill="1" applyBorder="1"/>
    <xf numFmtId="0" fontId="3" fillId="6" borderId="25" xfId="0" applyFont="1" applyFill="1" applyBorder="1"/>
    <xf numFmtId="0" fontId="0" fillId="6" borderId="26" xfId="0" applyFill="1" applyBorder="1"/>
    <xf numFmtId="0" fontId="0" fillId="6" borderId="27" xfId="0" applyFill="1" applyBorder="1"/>
    <xf numFmtId="0" fontId="35" fillId="0" borderId="0" xfId="0" applyFont="1" applyFill="1"/>
    <xf numFmtId="0" fontId="24" fillId="7" borderId="28" xfId="0" applyFont="1" applyFill="1" applyBorder="1" applyAlignment="1">
      <alignment horizontal="center"/>
    </xf>
    <xf numFmtId="0" fontId="6" fillId="8" borderId="22" xfId="0" applyFont="1" applyFill="1" applyBorder="1"/>
    <xf numFmtId="0" fontId="0" fillId="8" borderId="23" xfId="0" applyFill="1" applyBorder="1"/>
    <xf numFmtId="0" fontId="0" fillId="8" borderId="24" xfId="0" applyFill="1" applyBorder="1"/>
    <xf numFmtId="0" fontId="6" fillId="8" borderId="25" xfId="0" applyFont="1" applyFill="1" applyBorder="1"/>
    <xf numFmtId="0" fontId="0" fillId="8" borderId="0" xfId="0" applyFill="1" applyBorder="1"/>
    <xf numFmtId="0" fontId="0" fillId="8" borderId="11" xfId="0" applyFill="1" applyBorder="1"/>
    <xf numFmtId="0" fontId="6" fillId="8" borderId="25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6" fillId="8" borderId="0" xfId="0" applyFont="1" applyFill="1" applyBorder="1"/>
    <xf numFmtId="0" fontId="6" fillId="8" borderId="11" xfId="0" applyFont="1" applyFill="1" applyBorder="1"/>
    <xf numFmtId="0" fontId="0" fillId="8" borderId="25" xfId="0" applyFill="1" applyBorder="1" applyAlignment="1">
      <alignment horizontal="center"/>
    </xf>
    <xf numFmtId="164" fontId="0" fillId="8" borderId="0" xfId="0" applyNumberFormat="1" applyFill="1" applyBorder="1" applyAlignment="1">
      <alignment horizontal="center"/>
    </xf>
    <xf numFmtId="49" fontId="0" fillId="8" borderId="0" xfId="0" applyNumberForma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25" xfId="0" applyFill="1" applyBorder="1"/>
    <xf numFmtId="9" fontId="3" fillId="8" borderId="25" xfId="0" applyNumberFormat="1" applyFont="1" applyFill="1" applyBorder="1" applyAlignment="1">
      <alignment horizontal="center"/>
    </xf>
    <xf numFmtId="164" fontId="0" fillId="8" borderId="0" xfId="0" applyNumberFormat="1" applyFill="1" applyBorder="1" applyAlignment="1">
      <alignment horizontal="left"/>
    </xf>
    <xf numFmtId="0" fontId="3" fillId="8" borderId="25" xfId="0" applyFont="1" applyFill="1" applyBorder="1" applyAlignment="1">
      <alignment horizontal="center"/>
    </xf>
    <xf numFmtId="164" fontId="0" fillId="8" borderId="0" xfId="0" applyNumberFormat="1" applyFill="1" applyBorder="1"/>
    <xf numFmtId="0" fontId="3" fillId="8" borderId="29" xfId="0" applyFont="1" applyFill="1" applyBorder="1" applyAlignment="1">
      <alignment horizontal="center"/>
    </xf>
    <xf numFmtId="164" fontId="0" fillId="8" borderId="26" xfId="0" applyNumberFormat="1" applyFill="1" applyBorder="1"/>
    <xf numFmtId="0" fontId="0" fillId="8" borderId="26" xfId="0" applyFill="1" applyBorder="1"/>
    <xf numFmtId="0" fontId="0" fillId="8" borderId="27" xfId="0" applyFill="1" applyBorder="1"/>
    <xf numFmtId="0" fontId="3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164" fontId="0" fillId="0" borderId="0" xfId="0" applyNumberFormat="1" applyFill="1"/>
    <xf numFmtId="0" fontId="1" fillId="0" borderId="0" xfId="0" applyFont="1" applyFill="1" applyBorder="1" applyAlignment="1">
      <alignment horizontal="left"/>
    </xf>
    <xf numFmtId="164" fontId="6" fillId="0" borderId="0" xfId="0" applyNumberFormat="1" applyFont="1" applyFill="1" applyBorder="1"/>
    <xf numFmtId="0" fontId="24" fillId="0" borderId="0" xfId="0" applyFont="1" applyFill="1" applyBorder="1" applyAlignment="1">
      <alignment horizontal="right"/>
    </xf>
    <xf numFmtId="0" fontId="8" fillId="9" borderId="22" xfId="0" applyFont="1" applyFill="1" applyBorder="1"/>
    <xf numFmtId="0" fontId="0" fillId="7" borderId="23" xfId="0" applyFill="1" applyBorder="1"/>
    <xf numFmtId="0" fontId="0" fillId="7" borderId="24" xfId="0" applyFill="1" applyBorder="1"/>
    <xf numFmtId="0" fontId="0" fillId="7" borderId="0" xfId="0" applyFill="1" applyBorder="1"/>
    <xf numFmtId="0" fontId="0" fillId="7" borderId="11" xfId="0" applyFill="1" applyBorder="1"/>
    <xf numFmtId="0" fontId="3" fillId="9" borderId="25" xfId="0" applyFont="1" applyFill="1" applyBorder="1"/>
    <xf numFmtId="0" fontId="8" fillId="10" borderId="22" xfId="0" applyFont="1" applyFill="1" applyBorder="1"/>
    <xf numFmtId="0" fontId="0" fillId="10" borderId="23" xfId="0" applyFill="1" applyBorder="1"/>
    <xf numFmtId="0" fontId="0" fillId="10" borderId="24" xfId="0" applyFill="1" applyBorder="1"/>
    <xf numFmtId="0" fontId="0" fillId="10" borderId="0" xfId="0" applyFill="1" applyBorder="1"/>
    <xf numFmtId="0" fontId="0" fillId="10" borderId="11" xfId="0" applyFill="1" applyBorder="1"/>
    <xf numFmtId="0" fontId="3" fillId="10" borderId="25" xfId="0" applyFont="1" applyFill="1" applyBorder="1"/>
    <xf numFmtId="0" fontId="6" fillId="7" borderId="13" xfId="0" applyFont="1" applyFill="1" applyBorder="1" applyAlignment="1">
      <alignment horizontal="center"/>
    </xf>
    <xf numFmtId="166" fontId="6" fillId="7" borderId="14" xfId="0" applyNumberFormat="1" applyFont="1" applyFill="1" applyBorder="1" applyAlignment="1">
      <alignment horizontal="center"/>
    </xf>
    <xf numFmtId="168" fontId="6" fillId="7" borderId="14" xfId="4" applyNumberFormat="1" applyFont="1" applyFill="1" applyBorder="1" applyAlignment="1">
      <alignment horizontal="center"/>
    </xf>
    <xf numFmtId="1" fontId="6" fillId="7" borderId="14" xfId="0" applyNumberFormat="1" applyFont="1" applyFill="1" applyBorder="1" applyAlignment="1">
      <alignment horizontal="center"/>
    </xf>
    <xf numFmtId="168" fontId="6" fillId="7" borderId="30" xfId="0" applyNumberFormat="1" applyFont="1" applyFill="1" applyBorder="1" applyAlignment="1">
      <alignment horizontal="center"/>
    </xf>
    <xf numFmtId="0" fontId="28" fillId="10" borderId="0" xfId="0" applyFont="1" applyFill="1"/>
    <xf numFmtId="0" fontId="30" fillId="10" borderId="0" xfId="0" applyFont="1" applyFill="1" applyBorder="1" applyAlignment="1">
      <alignment vertical="center"/>
    </xf>
    <xf numFmtId="164" fontId="31" fillId="10" borderId="0" xfId="0" applyNumberFormat="1" applyFont="1" applyFill="1" applyBorder="1" applyAlignment="1">
      <alignment vertical="center"/>
    </xf>
    <xf numFmtId="164" fontId="32" fillId="10" borderId="0" xfId="0" quotePrefix="1" applyNumberFormat="1" applyFont="1" applyFill="1"/>
    <xf numFmtId="2" fontId="32" fillId="10" borderId="0" xfId="0" applyNumberFormat="1" applyFont="1" applyFill="1" applyBorder="1"/>
    <xf numFmtId="0" fontId="32" fillId="10" borderId="0" xfId="0" applyFont="1" applyFill="1"/>
    <xf numFmtId="0" fontId="28" fillId="9" borderId="0" xfId="0" applyFont="1" applyFill="1"/>
    <xf numFmtId="0" fontId="30" fillId="9" borderId="0" xfId="0" applyFont="1" applyFill="1" applyBorder="1" applyAlignment="1">
      <alignment vertical="center"/>
    </xf>
    <xf numFmtId="164" fontId="31" fillId="9" borderId="0" xfId="0" applyNumberFormat="1" applyFont="1" applyFill="1" applyBorder="1" applyAlignment="1">
      <alignment vertical="center"/>
    </xf>
    <xf numFmtId="164" fontId="32" fillId="9" borderId="0" xfId="0" quotePrefix="1" applyNumberFormat="1" applyFont="1" applyFill="1"/>
    <xf numFmtId="2" fontId="32" fillId="9" borderId="0" xfId="0" applyNumberFormat="1" applyFont="1" applyFill="1" applyBorder="1"/>
    <xf numFmtId="0" fontId="32" fillId="9" borderId="0" xfId="0" applyFont="1" applyFill="1"/>
    <xf numFmtId="0" fontId="14" fillId="2" borderId="31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0" fillId="2" borderId="10" xfId="0" quotePrefix="1" applyNumberFormat="1" applyFill="1" applyBorder="1"/>
    <xf numFmtId="2" fontId="0" fillId="2" borderId="10" xfId="0" applyNumberFormat="1" applyFill="1" applyBorder="1"/>
    <xf numFmtId="0" fontId="0" fillId="2" borderId="32" xfId="0" applyFill="1" applyBorder="1"/>
    <xf numFmtId="1" fontId="0" fillId="10" borderId="13" xfId="0" applyNumberFormat="1" applyFill="1" applyBorder="1" applyAlignment="1">
      <alignment horizontal="center"/>
    </xf>
    <xf numFmtId="166" fontId="0" fillId="10" borderId="14" xfId="0" applyNumberFormat="1" applyFill="1" applyBorder="1" applyAlignment="1">
      <alignment horizontal="center"/>
    </xf>
    <xf numFmtId="168" fontId="0" fillId="10" borderId="14" xfId="4" applyNumberFormat="1" applyFont="1" applyFill="1" applyBorder="1" applyAlignment="1">
      <alignment horizontal="center"/>
    </xf>
    <xf numFmtId="1" fontId="0" fillId="10" borderId="15" xfId="0" applyNumberFormat="1" applyFill="1" applyBorder="1" applyAlignment="1">
      <alignment horizontal="center"/>
    </xf>
    <xf numFmtId="0" fontId="3" fillId="6" borderId="29" xfId="0" applyFont="1" applyFill="1" applyBorder="1"/>
    <xf numFmtId="0" fontId="6" fillId="6" borderId="25" xfId="0" applyFont="1" applyFill="1" applyBorder="1"/>
    <xf numFmtId="0" fontId="6" fillId="6" borderId="0" xfId="0" applyFont="1" applyFill="1" applyBorder="1"/>
    <xf numFmtId="0" fontId="0" fillId="10" borderId="25" xfId="0" applyFill="1" applyBorder="1"/>
    <xf numFmtId="0" fontId="6" fillId="10" borderId="25" xfId="0" applyFont="1" applyFill="1" applyBorder="1"/>
    <xf numFmtId="0" fontId="39" fillId="10" borderId="0" xfId="0" applyFont="1" applyFill="1" applyBorder="1"/>
    <xf numFmtId="0" fontId="39" fillId="10" borderId="11" xfId="0" applyFont="1" applyFill="1" applyBorder="1"/>
    <xf numFmtId="0" fontId="38" fillId="10" borderId="29" xfId="0" applyFont="1" applyFill="1" applyBorder="1"/>
    <xf numFmtId="0" fontId="38" fillId="10" borderId="26" xfId="0" applyFont="1" applyFill="1" applyBorder="1"/>
    <xf numFmtId="0" fontId="38" fillId="10" borderId="27" xfId="0" applyFont="1" applyFill="1" applyBorder="1"/>
    <xf numFmtId="0" fontId="6" fillId="9" borderId="25" xfId="0" applyFont="1" applyFill="1" applyBorder="1"/>
    <xf numFmtId="0" fontId="6" fillId="7" borderId="0" xfId="0" applyFont="1" applyFill="1" applyBorder="1"/>
    <xf numFmtId="0" fontId="6" fillId="7" borderId="11" xfId="0" applyFont="1" applyFill="1" applyBorder="1"/>
    <xf numFmtId="0" fontId="1" fillId="7" borderId="0" xfId="0" applyFont="1" applyFill="1" applyBorder="1"/>
    <xf numFmtId="0" fontId="1" fillId="7" borderId="11" xfId="0" applyFont="1" applyFill="1" applyBorder="1"/>
    <xf numFmtId="0" fontId="1" fillId="7" borderId="25" xfId="0" applyFont="1" applyFill="1" applyBorder="1"/>
    <xf numFmtId="0" fontId="33" fillId="9" borderId="0" xfId="0" applyFont="1" applyFill="1" applyBorder="1"/>
    <xf numFmtId="0" fontId="33" fillId="9" borderId="11" xfId="0" applyFont="1" applyFill="1" applyBorder="1"/>
    <xf numFmtId="0" fontId="3" fillId="7" borderId="0" xfId="0" applyFont="1" applyFill="1" applyBorder="1"/>
    <xf numFmtId="0" fontId="3" fillId="7" borderId="11" xfId="0" applyFont="1" applyFill="1" applyBorder="1"/>
    <xf numFmtId="0" fontId="6" fillId="9" borderId="0" xfId="0" applyFont="1" applyFill="1" applyBorder="1"/>
    <xf numFmtId="0" fontId="6" fillId="9" borderId="11" xfId="0" applyFont="1" applyFill="1" applyBorder="1"/>
    <xf numFmtId="0" fontId="6" fillId="9" borderId="29" xfId="0" applyFont="1" applyFill="1" applyBorder="1"/>
    <xf numFmtId="0" fontId="3" fillId="7" borderId="26" xfId="0" applyFont="1" applyFill="1" applyBorder="1"/>
    <xf numFmtId="0" fontId="3" fillId="7" borderId="27" xfId="0" applyFont="1" applyFill="1" applyBorder="1"/>
    <xf numFmtId="0" fontId="8" fillId="2" borderId="22" xfId="0" applyFont="1" applyFill="1" applyBorder="1"/>
    <xf numFmtId="0" fontId="0" fillId="2" borderId="23" xfId="0" applyFill="1" applyBorder="1"/>
    <xf numFmtId="0" fontId="0" fillId="2" borderId="24" xfId="0" applyFill="1" applyBorder="1"/>
    <xf numFmtId="0" fontId="3" fillId="2" borderId="25" xfId="0" applyFont="1" applyFill="1" applyBorder="1"/>
    <xf numFmtId="0" fontId="0" fillId="2" borderId="0" xfId="0" applyFill="1" applyBorder="1"/>
    <xf numFmtId="0" fontId="0" fillId="2" borderId="11" xfId="0" applyFill="1" applyBorder="1"/>
    <xf numFmtId="0" fontId="3" fillId="2" borderId="29" xfId="0" applyFont="1" applyFill="1" applyBorder="1"/>
    <xf numFmtId="0" fontId="0" fillId="2" borderId="26" xfId="0" applyFill="1" applyBorder="1"/>
    <xf numFmtId="0" fontId="0" fillId="2" borderId="27" xfId="0" applyFill="1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9" xfId="0" quotePrefix="1" applyNumberFormat="1" applyBorder="1"/>
    <xf numFmtId="15" fontId="14" fillId="0" borderId="0" xfId="0" applyNumberFormat="1" applyFont="1"/>
    <xf numFmtId="15" fontId="0" fillId="0" borderId="0" xfId="0" applyNumberFormat="1"/>
    <xf numFmtId="15" fontId="6" fillId="0" borderId="0" xfId="0" applyNumberFormat="1" applyFont="1"/>
    <xf numFmtId="0" fontId="6" fillId="0" borderId="0" xfId="0" applyFont="1" applyAlignment="1">
      <alignment horizontal="center"/>
    </xf>
    <xf numFmtId="15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164" fontId="14" fillId="0" borderId="6" xfId="0" applyNumberFormat="1" applyFont="1" applyBorder="1" applyAlignment="1">
      <alignment horizontal="center" vertical="center"/>
    </xf>
    <xf numFmtId="0" fontId="13" fillId="0" borderId="0" xfId="3" applyFont="1" applyFill="1" applyBorder="1" applyAlignment="1" applyProtection="1">
      <alignment vertical="center"/>
    </xf>
    <xf numFmtId="0" fontId="13" fillId="0" borderId="5" xfId="3" applyFont="1" applyFill="1" applyBorder="1" applyAlignment="1" applyProtection="1">
      <alignment vertical="center"/>
    </xf>
    <xf numFmtId="0" fontId="13" fillId="0" borderId="5" xfId="3" applyNumberFormat="1" applyFont="1" applyFill="1" applyBorder="1" applyAlignment="1" applyProtection="1">
      <alignment horizontal="right" vertical="center"/>
    </xf>
    <xf numFmtId="0" fontId="13" fillId="0" borderId="0" xfId="3" applyFont="1" applyFill="1" applyBorder="1" applyAlignment="1" applyProtection="1">
      <alignment horizontal="right" vertical="center"/>
    </xf>
    <xf numFmtId="167" fontId="13" fillId="0" borderId="0" xfId="3" applyNumberFormat="1" applyFont="1" applyFill="1" applyBorder="1" applyAlignment="1" applyProtection="1">
      <alignment horizontal="right" vertical="center"/>
    </xf>
    <xf numFmtId="0" fontId="13" fillId="0" borderId="4" xfId="3" applyNumberFormat="1" applyFont="1" applyFill="1" applyBorder="1" applyAlignment="1">
      <alignment horizontal="right" vertical="center"/>
    </xf>
    <xf numFmtId="0" fontId="13" fillId="0" borderId="4" xfId="3" applyNumberFormat="1" applyFont="1" applyBorder="1" applyAlignment="1">
      <alignment horizontal="right" vertical="center"/>
    </xf>
    <xf numFmtId="2" fontId="13" fillId="0" borderId="4" xfId="3" applyNumberFormat="1" applyFont="1" applyBorder="1" applyAlignment="1">
      <alignment horizontal="right" vertical="center"/>
    </xf>
    <xf numFmtId="0" fontId="13" fillId="0" borderId="4" xfId="3" applyNumberFormat="1" applyFont="1" applyBorder="1" applyAlignment="1">
      <alignment vertical="center"/>
    </xf>
    <xf numFmtId="0" fontId="13" fillId="0" borderId="0" xfId="3" applyNumberFormat="1" applyFont="1" applyFill="1" applyBorder="1" applyAlignment="1" applyProtection="1">
      <alignment horizontal="right" vertical="center"/>
    </xf>
    <xf numFmtId="2" fontId="13" fillId="0" borderId="0" xfId="3" applyNumberFormat="1" applyFont="1" applyFill="1" applyBorder="1" applyAlignment="1" applyProtection="1">
      <alignment horizontal="right" vertical="center"/>
    </xf>
    <xf numFmtId="0" fontId="13" fillId="0" borderId="4" xfId="3" applyFont="1" applyFill="1" applyBorder="1" applyAlignment="1" applyProtection="1">
      <alignment vertical="center"/>
    </xf>
    <xf numFmtId="167" fontId="13" fillId="0" borderId="4" xfId="3" applyNumberFormat="1" applyFont="1" applyFill="1" applyBorder="1" applyAlignment="1" applyProtection="1">
      <alignment vertical="center"/>
    </xf>
    <xf numFmtId="0" fontId="14" fillId="0" borderId="0" xfId="3" applyFont="1" applyFill="1" applyBorder="1" applyAlignment="1">
      <alignment horizontal="left" vertical="center"/>
    </xf>
    <xf numFmtId="0" fontId="13" fillId="0" borderId="4" xfId="3" applyFont="1" applyFill="1" applyBorder="1" applyAlignment="1" applyProtection="1">
      <alignment horizontal="right" vertical="center"/>
    </xf>
    <xf numFmtId="0" fontId="13" fillId="0" borderId="5" xfId="3" applyFont="1" applyFill="1" applyBorder="1" applyAlignment="1" applyProtection="1">
      <alignment horizontal="right" vertical="center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0" fillId="0" borderId="33" xfId="0" applyBorder="1" applyAlignment="1">
      <alignment horizontal="center" vertical="center" textRotation="90"/>
    </xf>
    <xf numFmtId="0" fontId="6" fillId="0" borderId="26" xfId="0" applyFont="1" applyBorder="1" applyAlignment="1">
      <alignment horizontal="center"/>
    </xf>
    <xf numFmtId="0" fontId="6" fillId="10" borderId="34" xfId="0" applyFont="1" applyFill="1" applyBorder="1" applyAlignment="1">
      <alignment horizontal="center" wrapText="1"/>
    </xf>
    <xf numFmtId="0" fontId="6" fillId="10" borderId="35" xfId="0" applyFont="1" applyFill="1" applyBorder="1" applyAlignment="1">
      <alignment horizont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34" fillId="7" borderId="38" xfId="0" applyFont="1" applyFill="1" applyBorder="1" applyAlignment="1">
      <alignment horizontal="center" vertical="center" wrapText="1"/>
    </xf>
    <xf numFmtId="0" fontId="24" fillId="7" borderId="39" xfId="0" applyFont="1" applyFill="1" applyBorder="1" applyAlignment="1">
      <alignment horizontal="center" vertical="center"/>
    </xf>
    <xf numFmtId="0" fontId="6" fillId="7" borderId="34" xfId="0" applyFont="1" applyFill="1" applyBorder="1" applyAlignment="1">
      <alignment horizontal="center" wrapText="1"/>
    </xf>
    <xf numFmtId="0" fontId="6" fillId="7" borderId="35" xfId="0" applyFont="1" applyFill="1" applyBorder="1" applyAlignment="1">
      <alignment horizontal="center" wrapText="1"/>
    </xf>
  </cellXfs>
  <cellStyles count="5">
    <cellStyle name="Normal" xfId="0" builtinId="0"/>
    <cellStyle name="Normal_42-9272" xfId="1"/>
    <cellStyle name="Normal_PGM_Stds" xfId="2"/>
    <cellStyle name="Normal_RMSUMNOS" xfId="3"/>
    <cellStyle name="Percent" xfId="4" builtinId="5"/>
  </cellStyles>
  <dxfs count="15">
    <dxf>
      <fill>
        <patternFill>
          <bgColor indexed="43"/>
        </patternFill>
      </fill>
      <border>
        <left/>
        <right style="thin">
          <color indexed="10"/>
        </right>
        <top/>
        <bottom style="thin">
          <color indexed="10"/>
        </bottom>
      </border>
    </dxf>
    <dxf>
      <fill>
        <patternFill>
          <bgColor indexed="43"/>
        </patternFill>
      </fill>
      <border>
        <left/>
        <right/>
        <top/>
        <bottom style="thin">
          <color indexed="10"/>
        </bottom>
      </border>
    </dxf>
    <dxf>
      <fill>
        <patternFill>
          <bgColor indexed="43"/>
        </patternFill>
      </fill>
      <border>
        <left style="thin">
          <color indexed="10"/>
        </left>
        <right/>
        <top/>
        <bottom style="thin">
          <color indexed="10"/>
        </bottom>
      </border>
    </dxf>
    <dxf>
      <fill>
        <patternFill>
          <bgColor indexed="43"/>
        </patternFill>
      </fill>
      <border>
        <left style="thin">
          <color indexed="10"/>
        </left>
        <right style="thin">
          <color indexed="64"/>
        </right>
        <top/>
      </border>
    </dxf>
    <dxf>
      <font>
        <condense val="0"/>
        <extend val="0"/>
        <color indexed="10"/>
      </font>
      <fill>
        <patternFill>
          <bgColor indexed="9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ill>
        <patternFill>
          <bgColor indexed="43"/>
        </patternFill>
      </fill>
      <border>
        <left style="thin">
          <color indexed="64"/>
        </left>
        <right style="thin">
          <color indexed="10"/>
        </right>
        <top/>
      </border>
    </dxf>
    <dxf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8"/>
      </font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9"/>
      </font>
    </dxf>
    <dxf>
      <border>
        <left/>
        <right/>
        <top/>
        <bottom/>
      </border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NZ"/>
  <c:chart>
    <c:title>
      <c:tx>
        <c:strRef>
          <c:f>' Enter Data'!$E$1</c:f>
          <c:strCache>
            <c:ptCount val="1"/>
            <c:pt idx="0">
              <c:v>0.000</c:v>
            </c:pt>
          </c:strCache>
        </c:strRef>
      </c:tx>
      <c:layout>
        <c:manualLayout>
          <c:xMode val="edge"/>
          <c:yMode val="edge"/>
          <c:x val="0.88107549120992756"/>
          <c:y val="6.7796610169491523E-3"/>
        </c:manualLayout>
      </c:layout>
      <c:spPr>
        <a:noFill/>
        <a:ln w="25400">
          <a:noFill/>
        </a:ln>
      </c:spPr>
      <c:txPr>
        <a:bodyPr/>
        <a:lstStyle/>
        <a:p>
          <a:pPr>
            <a:defRPr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7.6525336091003107E-2"/>
          <c:y val="9.3220338983051279E-2"/>
          <c:w val="0.90796277145811788"/>
          <c:h val="0.80508474576271005"/>
        </c:manualLayout>
      </c:layout>
      <c:scatterChart>
        <c:scatterStyle val="lineMarker"/>
        <c:ser>
          <c:idx val="0"/>
          <c:order val="0"/>
          <c:tx>
            <c:v>Mean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 Enter Data'!$AI$27:$AI$28</c:f>
              <c:numCache>
                <c:formatCode>0</c:formatCode>
                <c:ptCount val="2"/>
                <c:pt idx="0" formatCode="General">
                  <c:v>1</c:v>
                </c:pt>
                <c:pt idx="1">
                  <c:v>1</c:v>
                </c:pt>
              </c:numCache>
            </c:numRef>
          </c:xVal>
          <c:yVal>
            <c:numRef>
              <c:f>' Enter Data'!$AJ$27:$AJ$28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ser>
          <c:idx val="1"/>
          <c:order val="1"/>
          <c:tx>
            <c:v>Lower Process Limit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 Enter Data'!$AI$29:$AI$30</c:f>
              <c:numCache>
                <c:formatCode>0</c:formatCode>
                <c:ptCount val="2"/>
                <c:pt idx="0" formatCode="General">
                  <c:v>1</c:v>
                </c:pt>
                <c:pt idx="1">
                  <c:v>1</c:v>
                </c:pt>
              </c:numCache>
            </c:numRef>
          </c:xVal>
          <c:yVal>
            <c:numRef>
              <c:f>' Enter Data'!$AJ$29:$AJ$30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ser>
          <c:idx val="2"/>
          <c:order val="2"/>
          <c:tx>
            <c:v>Upper Process Llimit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 Enter Data'!$AI$31:$AI$32</c:f>
              <c:numCache>
                <c:formatCode>0</c:formatCode>
                <c:ptCount val="2"/>
                <c:pt idx="0" formatCode="General">
                  <c:v>1</c:v>
                </c:pt>
                <c:pt idx="1">
                  <c:v>1</c:v>
                </c:pt>
              </c:numCache>
            </c:numRef>
          </c:xVal>
          <c:yVal>
            <c:numRef>
              <c:f>' Enter Data'!$AJ$31:$AJ$32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ser>
          <c:idx val="4"/>
          <c:order val="3"/>
          <c:tx>
            <c:v>Production data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strRef>
              <c:f>' Enter Data'!$A$9:$A$509</c:f>
              <c:strCache>
                <c:ptCount val="501"/>
                <c:pt idx="0">
                  <c:v>1</c:v>
                </c:pt>
                <c:pt idx="500">
                  <c:v>Data entered above this line - insert extra rows if more than 500 lines of data</c:v>
                </c:pt>
              </c:strCache>
            </c:strRef>
          </c:xVal>
          <c:yVal>
            <c:numRef>
              <c:f>' Enter Data'!$D$9:$D$509</c:f>
              <c:numCache>
                <c:formatCode>General</c:formatCode>
                <c:ptCount val="501"/>
              </c:numCache>
            </c:numRef>
          </c:yVal>
        </c:ser>
        <c:ser>
          <c:idx val="3"/>
          <c:order val="4"/>
          <c:tx>
            <c:v>Standard</c:v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plus>
              <c:numRef>
                <c:f>' Start'!$H$16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plus>
            <c:minus>
              <c:numRef>
                <c:f>' Start'!$H$16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  <c:spPr>
              <a:ln w="38100">
                <a:solidFill>
                  <a:srgbClr val="339966"/>
                </a:solidFill>
                <a:prstDash val="solid"/>
              </a:ln>
            </c:spPr>
          </c:errBars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Ref>
              <c:f>' Start'!$H$14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</c:ser>
        <c:ser>
          <c:idx val="5"/>
          <c:order val="5"/>
          <c:tx>
            <c:v>Gross Outliers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 Enter Data'!$A$9:$A$509</c:f>
              <c:strCache>
                <c:ptCount val="501"/>
                <c:pt idx="0">
                  <c:v>1</c:v>
                </c:pt>
                <c:pt idx="500">
                  <c:v>Data entered above this line - insert extra rows if more than 500 lines of data</c:v>
                </c:pt>
              </c:strCache>
            </c:strRef>
          </c:xVal>
          <c:yVal>
            <c:numRef>
              <c:f>' Enter Data'!$AB$9:$AB$509</c:f>
              <c:numCache>
                <c:formatCode>0.00</c:formatCode>
                <c:ptCount val="5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</c:numCache>
            </c:numRef>
          </c:yVal>
        </c:ser>
        <c:ser>
          <c:idx val="6"/>
          <c:order val="6"/>
          <c:tx>
            <c:v>Outliers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 Enter Data'!$A$9:$A$509</c:f>
              <c:strCache>
                <c:ptCount val="501"/>
                <c:pt idx="0">
                  <c:v>1</c:v>
                </c:pt>
                <c:pt idx="500">
                  <c:v>Data entered above this line - insert extra rows if more than 500 lines of data</c:v>
                </c:pt>
              </c:strCache>
            </c:strRef>
          </c:xVal>
          <c:yVal>
            <c:numRef>
              <c:f>' Enter Data'!$AD$9:$AD$509</c:f>
              <c:numCache>
                <c:formatCode>0.00</c:formatCode>
                <c:ptCount val="5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</c:numCache>
            </c:numRef>
          </c:yVal>
        </c:ser>
        <c:ser>
          <c:idx val="7"/>
          <c:order val="7"/>
          <c:tx>
            <c:v>Excluded</c:v>
          </c:tx>
          <c:spPr>
            <a:ln w="28575">
              <a:noFill/>
            </a:ln>
          </c:spPr>
          <c:marker>
            <c:symbol val="x"/>
            <c:size val="10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 Enter Data'!$A$9:$A$508</c:f>
              <c:strCache>
                <c:ptCount val="1"/>
                <c:pt idx="0">
                  <c:v>1</c:v>
                </c:pt>
              </c:strCache>
            </c:strRef>
          </c:xVal>
          <c:yVal>
            <c:numRef>
              <c:f>' Enter Data'!$AF$9:$AF$508</c:f>
              <c:numCache>
                <c:formatCode>0.00</c:formatCode>
                <c:ptCount val="5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</c:numCache>
            </c:numRef>
          </c:yVal>
        </c:ser>
        <c:axId val="41510784"/>
        <c:axId val="41526016"/>
      </c:scatterChart>
      <c:valAx>
        <c:axId val="41510784"/>
        <c:scaling>
          <c:orientation val="minMax"/>
          <c:max val="150"/>
        </c:scaling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Sample Index</a:t>
                </a:r>
              </a:p>
            </c:rich>
          </c:tx>
          <c:layout>
            <c:manualLayout>
              <c:xMode val="edge"/>
              <c:yMode val="edge"/>
              <c:x val="7.7559462254395042E-2"/>
              <c:y val="0.93898305084745759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526016"/>
        <c:crosses val="autoZero"/>
        <c:crossBetween val="midCat"/>
        <c:majorUnit val="10"/>
        <c:minorUnit val="1.05"/>
      </c:valAx>
      <c:valAx>
        <c:axId val="41526016"/>
        <c:scaling>
          <c:orientation val="minMax"/>
          <c:min val="0"/>
        </c:scaling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ppm Au</a:t>
                </a:r>
              </a:p>
            </c:rich>
          </c:tx>
          <c:layout>
            <c:manualLayout>
              <c:xMode val="edge"/>
              <c:yMode val="edge"/>
              <c:x val="1.4477766287487074E-2"/>
              <c:y val="0.4508474576271186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510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8645294725956566"/>
          <c:y val="1.1864406779661017E-2"/>
          <c:w val="0.8231644260599793"/>
          <c:h val="9.322033898305084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/>
  <sheetViews>
    <sheetView zoomScale="127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9525</xdr:colOff>
      <xdr:row>2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057525" cy="657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9525</xdr:colOff>
      <xdr:row>2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057525" cy="657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0.0095</cdr:x>
      <cdr:y>0.029</cdr:y>
    </cdr:from>
    <cdr:to>
      <cdr:x>0.2545</cdr:x>
      <cdr:y>0.06725</cdr:y>
    </cdr:to>
    <cdr:sp macro="" textlink="">
      <cdr:nvSpPr>
        <cdr:cNvPr id="512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01" y="162973"/>
          <a:ext cx="2256616" cy="214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NZ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Process Performance Chart</a:t>
          </a:r>
        </a:p>
      </cdr:txBody>
    </cdr:sp>
  </cdr:relSizeAnchor>
  <cdr:relSizeAnchor xmlns:cdr="http://schemas.openxmlformats.org/drawingml/2006/chartDrawing">
    <cdr:from>
      <cdr:x>0.813</cdr:x>
      <cdr:y>0.937</cdr:y>
    </cdr:from>
    <cdr:to>
      <cdr:x>0.98575</cdr:x>
      <cdr:y>0.998</cdr:y>
    </cdr:to>
    <cdr:pic>
      <cdr:nvPicPr>
        <cdr:cNvPr id="51225" name="Picture 25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488279" y="5265706"/>
          <a:ext cx="1591144" cy="3428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0.5415</cdr:x>
      <cdr:y>0.72925</cdr:y>
    </cdr:from>
    <cdr:to>
      <cdr:x>0.96</cdr:x>
      <cdr:y>0.87325</cdr:y>
    </cdr:to>
    <cdr:grpSp>
      <cdr:nvGrpSpPr>
        <cdr:cNvPr id="10" name="Group 3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4987581" y="4098203"/>
          <a:ext cx="3854667" cy="809244"/>
          <a:chOff x="5267039" y="4120629"/>
          <a:chExt cx="3754927" cy="812023"/>
        </a:xfrm>
      </cdr:grpSpPr>
      <cdr:sp macro="" textlink="">
        <cdr:nvSpPr>
          <cdr:cNvPr id="51212" name="Rectangle 1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269344" y="4129073"/>
            <a:ext cx="3752622" cy="59529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99"/>
          </a:solidFill>
          <a:ln xmlns:a="http://schemas.openxmlformats.org/drawingml/2006/main" w="25400">
            <a:solidFill>
              <a:srgbClr val="FF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NZ"/>
          </a:p>
        </cdr:txBody>
      </cdr:sp>
      <cdr:sp macro="" textlink="' Enter Data'!$AO$19">
        <cdr:nvSpPr>
          <cdr:cNvPr id="51209" name="Text Box 9"/>
          <cdr:cNvSpPr txBox="1">
            <a:spLocks xmlns:a="http://schemas.openxmlformats.org/drawingml/2006/main" noChangeArrowheads="1" noTextEdit="1"/>
          </cdr:cNvSpPr>
        </cdr:nvSpPr>
        <cdr:spPr bwMode="auto">
          <a:xfrm xmlns:a="http://schemas.openxmlformats.org/drawingml/2006/main">
            <a:off x="5269344" y="4333134"/>
            <a:ext cx="3752622" cy="20969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25400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0" tIns="22860" rIns="27432" bIns="0" anchor="t" upright="1"/>
          <a:lstStyle xmlns:a="http://schemas.openxmlformats.org/drawingml/2006/main"/>
          <a:p xmlns:a="http://schemas.openxmlformats.org/drawingml/2006/main">
            <a:pPr algn="r" rtl="0">
              <a:defRPr sz="1000"/>
            </a:pPr>
            <a:fld id="{25495C10-9D88-4E1F-979C-0ED2C7A809A9}" type="TxLink">
              <a:rPr lang="en-NZ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r" rtl="0">
                <a:defRPr sz="1000"/>
              </a:pPr>
              <a:t>#DIV/0!</a:t>
            </a:fld>
            <a:endParaRPr lang="en-NZ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dr:txBody>
      </cdr:sp>
      <cdr:sp macro="" textlink="' Enter Data'!$AO$20">
        <cdr:nvSpPr>
          <cdr:cNvPr id="51210" name="Text Box 10"/>
          <cdr:cNvSpPr txBox="1">
            <a:spLocks xmlns:a="http://schemas.openxmlformats.org/drawingml/2006/main" noChangeArrowheads="1" noTextEdit="1"/>
          </cdr:cNvSpPr>
        </cdr:nvSpPr>
        <cdr:spPr bwMode="auto">
          <a:xfrm xmlns:a="http://schemas.openxmlformats.org/drawingml/2006/main">
            <a:off x="5269344" y="4542825"/>
            <a:ext cx="3752622" cy="20969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25400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0" tIns="22860" rIns="27432" bIns="0" anchor="t" upright="1"/>
          <a:lstStyle xmlns:a="http://schemas.openxmlformats.org/drawingml/2006/main"/>
          <a:p xmlns:a="http://schemas.openxmlformats.org/drawingml/2006/main">
            <a:pPr algn="r" rtl="0">
              <a:defRPr sz="1000"/>
            </a:pPr>
            <a:fld id="{9F02CA11-8D7E-4011-97FA-455261179868}" type="TxLink">
              <a:rPr lang="en-NZ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r" rtl="0">
                <a:defRPr sz="1000"/>
              </a:pPr>
              <a:t>#NUM!</a:t>
            </a:fld>
            <a:endParaRPr lang="en-NZ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dr:txBody>
      </cdr:sp>
      <cdr:sp macro="" textlink="' Enter Data'!$AO$18">
        <cdr:nvSpPr>
          <cdr:cNvPr id="51205" name="Text Box 5"/>
          <cdr:cNvSpPr txBox="1">
            <a:spLocks xmlns:a="http://schemas.openxmlformats.org/drawingml/2006/main" noChangeArrowheads="1" noTextEdit="1"/>
          </cdr:cNvSpPr>
        </cdr:nvSpPr>
        <cdr:spPr bwMode="auto">
          <a:xfrm xmlns:a="http://schemas.openxmlformats.org/drawingml/2006/main">
            <a:off x="5269344" y="4120629"/>
            <a:ext cx="3752622" cy="21532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25400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0" tIns="22860" rIns="27432" bIns="0" anchor="t" upright="1"/>
          <a:lstStyle xmlns:a="http://schemas.openxmlformats.org/drawingml/2006/main"/>
          <a:p xmlns:a="http://schemas.openxmlformats.org/drawingml/2006/main">
            <a:pPr algn="r" rtl="0">
              <a:defRPr sz="1000"/>
            </a:pPr>
            <a:fld id="{AFF3A07A-BD8D-4BBD-9229-A0F77EDA6787}" type="TxLink">
              <a:rPr lang="en-NZ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r" rtl="0">
                <a:defRPr sz="1000"/>
              </a:pPr>
              <a:t>#VALUE!</a:t>
            </a:fld>
            <a:endParaRPr lang="en-NZ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dr:txBody>
      </cdr:sp>
      <cdr:sp macro="" textlink="' Enter Data'!$AK$34">
        <cdr:nvSpPr>
          <cdr:cNvPr id="51229" name="Text Box 29"/>
          <cdr:cNvSpPr txBox="1">
            <a:spLocks xmlns:a="http://schemas.openxmlformats.org/drawingml/2006/main" noChangeArrowheads="1" noTextEdit="1"/>
          </cdr:cNvSpPr>
        </cdr:nvSpPr>
        <cdr:spPr bwMode="auto">
          <a:xfrm xmlns:a="http://schemas.openxmlformats.org/drawingml/2006/main">
            <a:off x="5267039" y="4721554"/>
            <a:ext cx="3752622" cy="21109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25400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22860" rIns="27432" bIns="0" anchor="t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fld id="{C3AB4ED0-DA6E-43B7-8F62-0CF8EE26E4BC}" type="TxLink">
              <a:rPr lang="en-NZ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ctr" rtl="0">
                <a:defRPr sz="1000"/>
              </a:pPr>
              <a:t>#NUM!</a:t>
            </a:fld>
            <a:endParaRPr lang="en-NZ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2</xdr:row>
      <xdr:rowOff>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057525" cy="657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5"/>
  <sheetViews>
    <sheetView showGridLines="0" showRowColHeaders="0" tabSelected="1" workbookViewId="0">
      <selection activeCell="F3" sqref="F3"/>
    </sheetView>
  </sheetViews>
  <sheetFormatPr defaultRowHeight="12.75"/>
  <cols>
    <col min="1" max="1" width="4.42578125" customWidth="1"/>
    <col min="5" max="5" width="13.85546875" customWidth="1"/>
  </cols>
  <sheetData>
    <row r="1" spans="2:14" ht="39" customHeight="1">
      <c r="F1" s="15" t="s">
        <v>33</v>
      </c>
    </row>
    <row r="2" spans="2:14">
      <c r="F2" t="s">
        <v>429</v>
      </c>
    </row>
    <row r="4" spans="2:14" ht="15">
      <c r="B4" s="97" t="s">
        <v>272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2:14" ht="15"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2:14" ht="15">
      <c r="B6" s="132" t="s">
        <v>232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</row>
    <row r="7" spans="2:14" ht="15">
      <c r="B7" s="132" t="s">
        <v>233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</row>
    <row r="8" spans="2:14" ht="15">
      <c r="B8" s="132" t="s">
        <v>234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</row>
    <row r="9" spans="2:14" ht="15"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</row>
    <row r="10" spans="2:14" ht="15">
      <c r="B10" s="97" t="s">
        <v>149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</row>
    <row r="11" spans="2:14" ht="15">
      <c r="B11" s="97" t="s">
        <v>165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</row>
    <row r="12" spans="2:14" ht="15">
      <c r="B12" s="97" t="s">
        <v>273</v>
      </c>
      <c r="C12" s="97"/>
      <c r="D12" s="97"/>
      <c r="E12" s="97"/>
      <c r="F12" s="97"/>
      <c r="G12" s="97"/>
      <c r="H12" s="97"/>
      <c r="I12" s="132"/>
      <c r="J12" s="132"/>
      <c r="K12" s="132"/>
      <c r="L12" s="97"/>
      <c r="M12" s="97"/>
      <c r="N12" s="97"/>
    </row>
    <row r="13" spans="2:14" ht="15"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4" spans="2:14" ht="15">
      <c r="B14" s="97" t="s">
        <v>150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</row>
    <row r="15" spans="2:14" ht="15">
      <c r="B15" s="97" t="s">
        <v>164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</row>
    <row r="16" spans="2:14" ht="15">
      <c r="B16" s="97" t="s">
        <v>207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</row>
    <row r="17" spans="1:15" ht="15">
      <c r="B17" s="97" t="s">
        <v>208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</row>
    <row r="18" spans="1:15" ht="15"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</row>
    <row r="19" spans="1:15" ht="15">
      <c r="B19" s="97" t="s">
        <v>167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spans="1:15" ht="15">
      <c r="B20" s="97" t="s">
        <v>274</v>
      </c>
      <c r="C20" s="97"/>
      <c r="D20" s="97"/>
      <c r="E20" s="97"/>
      <c r="F20" s="132"/>
      <c r="G20" s="132"/>
      <c r="H20" s="132"/>
      <c r="I20" s="97"/>
      <c r="J20" s="97"/>
      <c r="K20" s="97"/>
      <c r="L20" s="97"/>
      <c r="M20" s="97"/>
      <c r="N20" s="97"/>
    </row>
    <row r="21" spans="1:15" ht="15">
      <c r="B21" s="97" t="s">
        <v>284</v>
      </c>
    </row>
    <row r="22" spans="1:15" ht="15">
      <c r="B22" s="97" t="s">
        <v>285</v>
      </c>
    </row>
    <row r="23" spans="1:15" ht="15">
      <c r="B23" s="97" t="s">
        <v>286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</row>
    <row r="24" spans="1:15" ht="15">
      <c r="B24" s="97" t="s">
        <v>287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</row>
    <row r="25" spans="1:15" ht="15"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133"/>
    </row>
    <row r="26" spans="1:15" ht="15">
      <c r="A26" s="133"/>
      <c r="B26" s="97" t="s">
        <v>236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</row>
    <row r="27" spans="1:15" ht="15">
      <c r="B27" s="97" t="s">
        <v>151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</row>
    <row r="28" spans="1:15" ht="15">
      <c r="B28" s="97" t="s">
        <v>152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</row>
    <row r="29" spans="1:15" ht="15">
      <c r="B29" s="97" t="s">
        <v>153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</row>
    <row r="30" spans="1:15" ht="15"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</row>
    <row r="31" spans="1:15" ht="18">
      <c r="B31" s="134" t="s">
        <v>239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</row>
    <row r="32" spans="1:15" ht="18">
      <c r="B32" s="134" t="s">
        <v>240</v>
      </c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</row>
    <row r="33" spans="2:14" ht="18">
      <c r="B33" s="134" t="s">
        <v>445</v>
      </c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</row>
    <row r="34" spans="2:14" ht="15"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131"/>
      <c r="M34" s="97"/>
      <c r="N34" s="97"/>
    </row>
    <row r="35" spans="2:14" ht="18">
      <c r="B35" s="98" t="s">
        <v>204</v>
      </c>
      <c r="C35" s="98"/>
      <c r="D35" s="98"/>
      <c r="E35" s="98"/>
      <c r="F35" s="98"/>
      <c r="G35" s="97"/>
      <c r="H35" s="97"/>
      <c r="I35" s="97"/>
      <c r="J35" s="97"/>
      <c r="K35" s="97"/>
      <c r="L35" s="97"/>
      <c r="M35" s="97"/>
      <c r="N35" s="97"/>
    </row>
  </sheetData>
  <phoneticPr fontId="0" type="noConversion"/>
  <pageMargins left="0.75" right="0.75" top="1" bottom="1" header="0.5" footer="0.5"/>
  <pageSetup paperSize="9"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indexed="57"/>
    <pageSetUpPr fitToPage="1"/>
  </sheetPr>
  <dimension ref="A1:M19"/>
  <sheetViews>
    <sheetView showGridLines="0" showRowColHeaders="0" workbookViewId="0">
      <selection activeCell="H7" sqref="H7"/>
    </sheetView>
  </sheetViews>
  <sheetFormatPr defaultRowHeight="12.75"/>
  <cols>
    <col min="7" max="7" width="19.42578125" customWidth="1"/>
    <col min="8" max="8" width="14.85546875" customWidth="1"/>
  </cols>
  <sheetData>
    <row r="1" spans="1:13" ht="39" customHeight="1">
      <c r="F1" s="15" t="str">
        <f ca="1">'Welcome and Information'!F1</f>
        <v>Reference Material Plotting Template</v>
      </c>
      <c r="G1" s="15"/>
      <c r="H1" s="15"/>
      <c r="I1" s="15"/>
      <c r="J1" s="15"/>
      <c r="K1" s="15"/>
      <c r="L1" s="15"/>
      <c r="M1" s="15"/>
    </row>
    <row r="2" spans="1:13">
      <c r="F2" t="str">
        <f ca="1">'Welcome and Information'!F2</f>
        <v>Version 2-2.3 January 2016</v>
      </c>
    </row>
    <row r="4" spans="1:13" ht="26.25">
      <c r="A4" s="64" t="s">
        <v>4</v>
      </c>
      <c r="G4" s="60"/>
    </row>
    <row r="6" spans="1:13" ht="13.5" thickBot="1"/>
    <row r="7" spans="1:13" ht="20.25" customHeight="1" thickBot="1">
      <c r="B7" s="62"/>
      <c r="C7" s="62"/>
      <c r="D7" s="62"/>
      <c r="E7" s="62"/>
      <c r="F7" s="62"/>
      <c r="G7" s="63" t="s">
        <v>125</v>
      </c>
      <c r="H7" s="61"/>
    </row>
    <row r="8" spans="1:13" ht="39.75" customHeight="1">
      <c r="B8" s="282" t="s">
        <v>166</v>
      </c>
      <c r="C8" s="282"/>
      <c r="D8" s="282"/>
      <c r="E8" s="282"/>
      <c r="F8" s="282"/>
      <c r="G8" s="282"/>
      <c r="H8" s="74"/>
    </row>
    <row r="9" spans="1:13" ht="19.5" customHeight="1"/>
    <row r="10" spans="1:13" ht="13.5" thickBot="1"/>
    <row r="11" spans="1:13" ht="20.25" customHeight="1" thickBot="1">
      <c r="A11" s="75" t="s">
        <v>126</v>
      </c>
      <c r="G11" s="63" t="s">
        <v>132</v>
      </c>
      <c r="H11" s="61"/>
    </row>
    <row r="12" spans="1:13" ht="12" customHeight="1">
      <c r="A12" s="63"/>
      <c r="C12" s="283" t="s">
        <v>133</v>
      </c>
      <c r="D12" s="283"/>
      <c r="E12" s="283"/>
      <c r="F12" s="283"/>
      <c r="G12" s="283"/>
      <c r="H12" s="73"/>
    </row>
    <row r="13" spans="1:13" ht="13.5" thickBot="1"/>
    <row r="14" spans="1:13" ht="20.25" customHeight="1" thickBot="1">
      <c r="G14" s="63" t="s">
        <v>154</v>
      </c>
      <c r="H14" s="265" t="str">
        <f ca="1">IF(ISNA(IF(NOT(ISBLANK(H11)),"Enter here",VLOOKUP(H7,'RM List'!$B$4:$D$205,2,0))),"",IF(NOT(ISBLANK(H11)),"Enter here",VLOOKUP(H7,'RM List'!$B$4:$D$205,2,0)))</f>
        <v/>
      </c>
    </row>
    <row r="15" spans="1:13" ht="13.5" thickBot="1"/>
    <row r="16" spans="1:13" ht="20.25" customHeight="1" thickBot="1">
      <c r="G16" s="63" t="s">
        <v>127</v>
      </c>
      <c r="H16" s="61" t="str">
        <f ca="1">IF(ISNA(IF(NOT(ISBLANK(H11)),"Enter here",VLOOKUP(H7,'RM List'!$B$4:$D$205,3,0))),"",IF(NOT(ISBLANK(H11)),"Enter here",VLOOKUP(H7,'RM List'!$B$4:$D$205,3,0)))</f>
        <v/>
      </c>
    </row>
    <row r="18" spans="2:9">
      <c r="I18" s="60"/>
    </row>
    <row r="19" spans="2:9" ht="15.75">
      <c r="B19" s="68" t="s">
        <v>128</v>
      </c>
    </row>
  </sheetData>
  <mergeCells count="2">
    <mergeCell ref="B8:G8"/>
    <mergeCell ref="C12:G12"/>
  </mergeCells>
  <phoneticPr fontId="0" type="noConversion"/>
  <conditionalFormatting sqref="A11:G12">
    <cfRule type="expression" dxfId="14" priority="1" stopIfTrue="1">
      <formula>NOT(ISBLANK($H$7))</formula>
    </cfRule>
  </conditionalFormatting>
  <conditionalFormatting sqref="H11">
    <cfRule type="expression" dxfId="13" priority="2" stopIfTrue="1">
      <formula>NOT(ISBLANK($H$7))</formula>
    </cfRule>
  </conditionalFormatting>
  <conditionalFormatting sqref="G7 B8:G8">
    <cfRule type="expression" dxfId="12" priority="3" stopIfTrue="1">
      <formula>ISTEXT($H$11)</formula>
    </cfRule>
  </conditionalFormatting>
  <conditionalFormatting sqref="H7">
    <cfRule type="expression" dxfId="11" priority="4" stopIfTrue="1">
      <formula>ISTEXT($H$11)</formula>
    </cfRule>
  </conditionalFormatting>
  <dataValidations count="1">
    <dataValidation type="list" allowBlank="1" showInputMessage="1" showErrorMessage="1" sqref="H7">
      <formula1>RMlist</formula1>
    </dataValidation>
  </dataValidations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Z509"/>
  <sheetViews>
    <sheetView showGridLines="0" showRowColHeaders="0" zoomScale="90" workbookViewId="0">
      <selection activeCell="B9" sqref="B9"/>
    </sheetView>
  </sheetViews>
  <sheetFormatPr defaultRowHeight="12.75"/>
  <cols>
    <col min="1" max="1" width="5.5703125" customWidth="1"/>
    <col min="2" max="2" width="14.42578125" customWidth="1"/>
    <col min="3" max="3" width="19.7109375" customWidth="1"/>
    <col min="4" max="4" width="11.5703125" style="5" bestFit="1" customWidth="1"/>
    <col min="5" max="5" width="9.42578125" style="12" customWidth="1"/>
    <col min="6" max="6" width="3.28515625" style="14" customWidth="1"/>
    <col min="7" max="7" width="23.7109375" customWidth="1"/>
    <col min="8" max="8" width="13.28515625" customWidth="1"/>
    <col min="9" max="9" width="16" customWidth="1"/>
    <col min="10" max="10" width="12.5703125" customWidth="1"/>
    <col min="11" max="12" width="13.85546875" customWidth="1"/>
    <col min="13" max="13" width="32.140625" customWidth="1"/>
    <col min="14" max="21" width="31.28515625" style="133" customWidth="1"/>
    <col min="22" max="22" width="35.7109375" customWidth="1"/>
    <col min="23" max="25" width="9.42578125" style="12" customWidth="1"/>
    <col min="27" max="27" width="2.5703125" style="11" customWidth="1"/>
    <col min="28" max="28" width="7.28515625" style="14" customWidth="1"/>
    <col min="29" max="29" width="2.5703125" style="11" customWidth="1"/>
    <col min="30" max="30" width="7.28515625" style="14" customWidth="1"/>
    <col min="31" max="31" width="2.5703125" style="11" customWidth="1"/>
    <col min="32" max="34" width="7.28515625" style="14" customWidth="1"/>
    <col min="39" max="39" width="12.5703125" customWidth="1"/>
    <col min="40" max="40" width="8.140625" customWidth="1"/>
    <col min="41" max="41" width="49" customWidth="1"/>
    <col min="42" max="42" width="6.140625" customWidth="1"/>
    <col min="46" max="46" width="5" customWidth="1"/>
    <col min="47" max="47" width="7.28515625" customWidth="1"/>
  </cols>
  <sheetData>
    <row r="1" spans="1:52" ht="26.25">
      <c r="A1" s="64" t="s">
        <v>5</v>
      </c>
      <c r="D1" s="127" t="s">
        <v>138</v>
      </c>
      <c r="E1" s="128">
        <f ca="1">IF(ISBLANK(' Start'!H11),' Start'!H7,' Start'!H11)</f>
        <v>0</v>
      </c>
      <c r="H1" s="127" t="s">
        <v>210</v>
      </c>
      <c r="I1" s="140" t="str">
        <f ca="1">' Start'!H14</f>
        <v/>
      </c>
    </row>
    <row r="2" spans="1:52" ht="18">
      <c r="A2" s="123" t="s">
        <v>270</v>
      </c>
      <c r="B2" s="107"/>
      <c r="C2" s="107"/>
      <c r="D2" s="124"/>
      <c r="E2" s="125"/>
      <c r="F2" s="126"/>
      <c r="G2" s="107"/>
      <c r="H2" s="107"/>
      <c r="I2" s="107"/>
      <c r="J2" s="107"/>
      <c r="K2" s="107"/>
      <c r="L2" s="107"/>
      <c r="M2" s="107"/>
    </row>
    <row r="3" spans="1:52" ht="15" customHeight="1">
      <c r="A3" s="199" t="s">
        <v>269</v>
      </c>
      <c r="B3" s="200"/>
      <c r="C3" s="200"/>
      <c r="D3" s="201"/>
      <c r="E3" s="202"/>
      <c r="F3" s="203"/>
      <c r="G3" s="204"/>
      <c r="H3" s="204"/>
      <c r="I3" s="204"/>
      <c r="J3" s="204"/>
      <c r="K3" s="204"/>
      <c r="L3" s="204"/>
      <c r="M3" s="204"/>
      <c r="N3" s="139"/>
      <c r="O3" s="139"/>
      <c r="P3" s="139"/>
      <c r="Q3" s="139"/>
      <c r="R3" s="139"/>
      <c r="S3" s="139"/>
      <c r="T3" s="139"/>
      <c r="U3" s="139"/>
      <c r="Z3" s="66"/>
      <c r="AA3" s="78"/>
      <c r="AB3" s="67"/>
      <c r="AC3" s="78"/>
      <c r="AD3" s="67"/>
      <c r="AE3" s="78"/>
      <c r="AF3" s="67"/>
      <c r="AG3" s="67"/>
      <c r="AH3" s="67"/>
    </row>
    <row r="4" spans="1:52" ht="15" customHeight="1">
      <c r="A4" s="205" t="s">
        <v>275</v>
      </c>
      <c r="B4" s="206"/>
      <c r="C4" s="206"/>
      <c r="D4" s="207"/>
      <c r="E4" s="208"/>
      <c r="F4" s="209"/>
      <c r="G4" s="210"/>
      <c r="H4" s="210"/>
      <c r="I4" s="210"/>
      <c r="J4" s="210"/>
      <c r="K4" s="210"/>
      <c r="L4" s="210"/>
      <c r="M4" s="210"/>
      <c r="N4" s="139"/>
      <c r="O4" s="139"/>
      <c r="P4" s="139"/>
      <c r="Q4" s="139"/>
      <c r="R4" s="139"/>
      <c r="S4" s="139"/>
      <c r="T4" s="139"/>
      <c r="U4" s="139"/>
      <c r="Z4" s="66"/>
      <c r="AA4" s="78"/>
      <c r="AB4" s="67"/>
      <c r="AC4" s="78"/>
      <c r="AD4" s="67"/>
      <c r="AE4" s="78"/>
      <c r="AF4" s="67"/>
      <c r="AG4" s="67"/>
      <c r="AH4" s="67"/>
    </row>
    <row r="5" spans="1:52" ht="15.75" customHeight="1">
      <c r="A5" s="211" t="s">
        <v>6</v>
      </c>
      <c r="B5" s="212"/>
      <c r="C5" s="213"/>
      <c r="D5" s="214"/>
      <c r="E5" s="215"/>
      <c r="F5" s="216"/>
      <c r="G5" s="212"/>
      <c r="H5" s="212"/>
      <c r="I5" s="212"/>
      <c r="J5" s="212"/>
      <c r="K5" s="212"/>
      <c r="L5" s="212"/>
      <c r="M5" s="217"/>
      <c r="N5" s="89"/>
      <c r="O5" s="89"/>
      <c r="P5" s="89"/>
      <c r="Q5" s="89"/>
      <c r="R5" s="89"/>
      <c r="S5" s="89"/>
      <c r="T5" s="89"/>
      <c r="U5" s="89"/>
      <c r="Z5" s="66"/>
      <c r="AA5" s="78"/>
      <c r="AB5" s="67"/>
      <c r="AC5" s="78"/>
      <c r="AD5" s="67"/>
      <c r="AE5" s="78"/>
      <c r="AF5" s="67"/>
      <c r="AG5" s="67"/>
      <c r="AH5" s="67"/>
    </row>
    <row r="6" spans="1:52" ht="19.5" customHeight="1">
      <c r="A6" s="10"/>
      <c r="B6" s="69" t="s">
        <v>129</v>
      </c>
      <c r="C6" s="69" t="s">
        <v>129</v>
      </c>
      <c r="D6" s="69" t="s">
        <v>129</v>
      </c>
      <c r="F6" s="67"/>
      <c r="Z6" s="66"/>
      <c r="AA6" s="78"/>
      <c r="AB6" s="67"/>
      <c r="AC6" s="78"/>
      <c r="AD6" s="67"/>
      <c r="AE6" s="78"/>
      <c r="AF6" s="67"/>
      <c r="AG6" s="67"/>
      <c r="AH6" s="67"/>
      <c r="AT6" s="103" t="s">
        <v>194</v>
      </c>
    </row>
    <row r="7" spans="1:52" ht="4.5" customHeight="1" thickBot="1">
      <c r="B7" s="1"/>
      <c r="C7" s="1"/>
      <c r="D7" s="2"/>
      <c r="F7" s="76"/>
      <c r="AA7" s="79"/>
      <c r="AB7" s="76"/>
      <c r="AC7" s="79"/>
      <c r="AD7" s="76"/>
      <c r="AE7" s="79"/>
      <c r="AF7" s="76"/>
      <c r="AG7" s="76"/>
      <c r="AH7" s="76"/>
    </row>
    <row r="8" spans="1:52" ht="22.5" customHeight="1" thickTop="1" thickBot="1">
      <c r="A8" s="3" t="s">
        <v>28</v>
      </c>
      <c r="B8" s="70" t="s">
        <v>24</v>
      </c>
      <c r="C8" s="71" t="s">
        <v>130</v>
      </c>
      <c r="D8" s="72" t="s">
        <v>237</v>
      </c>
      <c r="E8" s="4" t="s">
        <v>238</v>
      </c>
      <c r="F8" s="82"/>
      <c r="G8" s="141" t="s">
        <v>262</v>
      </c>
      <c r="H8" s="118"/>
      <c r="I8" s="118"/>
      <c r="J8" s="288" t="s">
        <v>209</v>
      </c>
      <c r="K8" s="286" t="s">
        <v>202</v>
      </c>
      <c r="L8" s="292" t="s">
        <v>203</v>
      </c>
      <c r="M8" s="290" t="s">
        <v>264</v>
      </c>
      <c r="N8" s="175"/>
      <c r="O8" s="175"/>
      <c r="P8" s="175"/>
      <c r="Q8" s="175"/>
      <c r="R8" s="175"/>
      <c r="S8" s="175"/>
      <c r="T8" s="175"/>
      <c r="U8" s="175"/>
      <c r="V8" s="89"/>
      <c r="W8" s="4" t="s">
        <v>25</v>
      </c>
      <c r="X8" s="4" t="s">
        <v>198</v>
      </c>
      <c r="Y8" s="4" t="s">
        <v>197</v>
      </c>
      <c r="Z8" s="4" t="s">
        <v>134</v>
      </c>
      <c r="AA8" s="80" t="s">
        <v>139</v>
      </c>
      <c r="AB8" s="77" t="s">
        <v>141</v>
      </c>
      <c r="AC8" s="80" t="s">
        <v>140</v>
      </c>
      <c r="AD8" s="77" t="s">
        <v>141</v>
      </c>
      <c r="AE8" s="80" t="s">
        <v>196</v>
      </c>
      <c r="AF8" s="77" t="s">
        <v>141</v>
      </c>
      <c r="AG8" s="77" t="s">
        <v>188</v>
      </c>
      <c r="AH8" s="77" t="s">
        <v>189</v>
      </c>
      <c r="AU8" s="285" t="s">
        <v>157</v>
      </c>
      <c r="AV8" s="285"/>
      <c r="AW8" s="285"/>
      <c r="AX8" s="285"/>
      <c r="AY8" s="285"/>
    </row>
    <row r="9" spans="1:52" ht="12.75" customHeight="1">
      <c r="A9" s="83">
        <v>1</v>
      </c>
      <c r="B9" s="84"/>
      <c r="C9" s="256"/>
      <c r="D9" s="83"/>
      <c r="E9" s="85" t="e">
        <f t="shared" ref="E9:E72" si="0">IF(OR(A9="",AA9=1),"",D9)</f>
        <v>#NUM!</v>
      </c>
      <c r="G9" s="113"/>
      <c r="H9" s="89"/>
      <c r="I9" s="89"/>
      <c r="J9" s="289"/>
      <c r="K9" s="287"/>
      <c r="L9" s="293" t="s">
        <v>193</v>
      </c>
      <c r="M9" s="291"/>
      <c r="N9" s="176"/>
      <c r="O9" s="176"/>
      <c r="P9" s="176"/>
      <c r="Q9" s="176"/>
      <c r="R9" s="176"/>
      <c r="S9" s="176"/>
      <c r="T9" s="176"/>
      <c r="U9" s="176"/>
      <c r="V9" s="89"/>
      <c r="X9" s="12" t="e">
        <f t="shared" ref="X9:X72" si="1">IF(OR(A9="",AA9=1),"",D9)</f>
        <v>#NUM!</v>
      </c>
      <c r="Z9" s="7"/>
      <c r="AA9" s="11" t="e">
        <f>IF(AND(A9&lt;&gt;"",ABS(D9-$AI$11)&gt;0.4*$J$11),1,"")</f>
        <v>#NUM!</v>
      </c>
      <c r="AB9" s="14" t="e">
        <f t="shared" ref="AB9:AB72" si="2">IF(AA9=1,D9,-1)</f>
        <v>#NUM!</v>
      </c>
      <c r="AC9" s="11" t="e">
        <f t="shared" ref="AC9:AC72" si="3">IF(OR(A9="",AA9=1,ABS(D9-$L$11)&lt;=3*$AI$22),"",1)</f>
        <v>#NUM!</v>
      </c>
      <c r="AD9" s="14" t="e">
        <f t="shared" ref="AD9:AD72" si="4">IF(AC9=1,D9,-1)</f>
        <v>#NUM!</v>
      </c>
      <c r="AE9" s="11" t="e">
        <f t="shared" ref="AE9:AE72" si="5">IF(AND(ISNUMBER(A9),E9=""),1,"")</f>
        <v>#NUM!</v>
      </c>
      <c r="AF9" s="14" t="e">
        <f t="shared" ref="AF9:AF72" si="6">IF(AE9=1,D9,-1)</f>
        <v>#NUM!</v>
      </c>
      <c r="AG9" s="11" t="e">
        <f t="shared" ref="AG9:AG72" si="7">IF(E9="",0,(E9-$L$11)/ABS(E9-$L$11))</f>
        <v>#NUM!</v>
      </c>
      <c r="AH9" s="11" t="e">
        <f>AG9</f>
        <v>#NUM!</v>
      </c>
      <c r="AI9" s="6"/>
      <c r="AU9" s="100">
        <v>0</v>
      </c>
      <c r="AV9" s="100">
        <v>0.02</v>
      </c>
      <c r="AW9" s="100">
        <v>0.1</v>
      </c>
      <c r="AX9" s="100">
        <v>0.2</v>
      </c>
      <c r="AY9" s="100">
        <v>0.5</v>
      </c>
      <c r="AZ9" s="100">
        <v>1</v>
      </c>
    </row>
    <row r="10" spans="1:52" ht="12.75" customHeight="1">
      <c r="A10" s="86" t="str">
        <f t="shared" ref="A10:A73" si="8">IF(ISNUMBER(D10),A9+1,"")</f>
        <v/>
      </c>
      <c r="B10" s="87"/>
      <c r="C10" s="257"/>
      <c r="D10" s="86"/>
      <c r="E10" s="88" t="e">
        <f t="shared" si="0"/>
        <v>#NUM!</v>
      </c>
      <c r="G10" s="113"/>
      <c r="H10" s="104"/>
      <c r="I10" s="119" t="s">
        <v>131</v>
      </c>
      <c r="J10" s="108">
        <f>COUNT(D9:D509)</f>
        <v>0</v>
      </c>
      <c r="K10" s="218" t="e">
        <f>J10-K14</f>
        <v>#NUM!</v>
      </c>
      <c r="L10" s="194">
        <f>COUNT(E9:E509)</f>
        <v>0</v>
      </c>
      <c r="M10" s="122" t="str">
        <f>IF(L10&lt;25,"Low data nos. - see note below","")</f>
        <v>Low data nos. - see note below</v>
      </c>
      <c r="N10" s="177"/>
      <c r="O10" s="177"/>
      <c r="P10" s="177"/>
      <c r="Q10" s="177"/>
      <c r="R10" s="177"/>
      <c r="S10" s="177"/>
      <c r="T10" s="177"/>
      <c r="U10" s="177"/>
      <c r="V10" s="89"/>
      <c r="W10" s="7" t="str">
        <f t="shared" ref="W10:W73" si="9">IF(AND(ISNUMBER(D10),ISNUMBER(D9)),ABS(D9-D10),"")</f>
        <v/>
      </c>
      <c r="X10" s="12" t="e">
        <f t="shared" si="1"/>
        <v>#NUM!</v>
      </c>
      <c r="Y10" s="7" t="e">
        <f>IF(OR(AA9=1,AA10=1),"",W10)</f>
        <v>#NUM!</v>
      </c>
      <c r="Z10" s="7" t="str">
        <f>IF(AND(ISNUMBER(E10),ISNUMBER(E9)),ABS(E9-E10),"")</f>
        <v/>
      </c>
      <c r="AA10" s="11" t="e">
        <f t="shared" ref="AA10:AA73" si="10">IF(AND(A10&lt;&gt;"",ABS(D10-$AI$11)&gt;0.4*$J$11),1,"")</f>
        <v>#NUM!</v>
      </c>
      <c r="AB10" s="14" t="e">
        <f t="shared" si="2"/>
        <v>#NUM!</v>
      </c>
      <c r="AC10" s="11" t="e">
        <f t="shared" si="3"/>
        <v>#NUM!</v>
      </c>
      <c r="AD10" s="14" t="e">
        <f t="shared" si="4"/>
        <v>#NUM!</v>
      </c>
      <c r="AE10" s="11" t="e">
        <f t="shared" si="5"/>
        <v>#NUM!</v>
      </c>
      <c r="AF10" s="14" t="e">
        <f t="shared" si="6"/>
        <v>#NUM!</v>
      </c>
      <c r="AG10" s="11" t="e">
        <f t="shared" si="7"/>
        <v>#NUM!</v>
      </c>
      <c r="AH10" s="11" t="e">
        <f>CHOOSE(5+AG9+3*AG10,AH9-1,IF(AH9&lt;0,AH9-1,-1),-1,AH9,AH9,AH9,1,IF(AH9&gt;0,AH9+1,1),AH9+1)</f>
        <v>#NUM!</v>
      </c>
      <c r="AS10" s="284" t="s">
        <v>158</v>
      </c>
      <c r="AT10" s="102">
        <v>0</v>
      </c>
      <c r="AU10" s="8" t="s">
        <v>145</v>
      </c>
      <c r="AV10" s="8" t="s">
        <v>145</v>
      </c>
      <c r="AW10" s="8" t="s">
        <v>145</v>
      </c>
      <c r="AX10" s="8" t="s">
        <v>145</v>
      </c>
      <c r="AY10" s="8" t="s">
        <v>145</v>
      </c>
      <c r="AZ10" s="8" t="s">
        <v>145</v>
      </c>
    </row>
    <row r="11" spans="1:52" ht="12.75" customHeight="1">
      <c r="A11" s="86" t="str">
        <f t="shared" si="8"/>
        <v/>
      </c>
      <c r="B11" s="87"/>
      <c r="C11" s="257"/>
      <c r="D11" s="86"/>
      <c r="E11" s="88" t="e">
        <f t="shared" si="0"/>
        <v>#NUM!</v>
      </c>
      <c r="G11" s="113"/>
      <c r="H11" s="104"/>
      <c r="I11" s="119" t="s">
        <v>29</v>
      </c>
      <c r="J11" s="109" t="e">
        <f>AVERAGE(D9:D509)</f>
        <v>#DIV/0!</v>
      </c>
      <c r="K11" s="219" t="e">
        <f>(SUM(D7:D509) - SUMIF(AA:AA,1,AB:AB))/K10</f>
        <v>#NUM!</v>
      </c>
      <c r="L11" s="195" t="e">
        <f>AVERAGE(E9:E509)</f>
        <v>#NUM!</v>
      </c>
      <c r="M11" s="122"/>
      <c r="N11" s="177"/>
      <c r="O11" s="177"/>
      <c r="P11" s="177"/>
      <c r="Q11" s="177"/>
      <c r="R11" s="177"/>
      <c r="S11" s="177"/>
      <c r="T11" s="177"/>
      <c r="U11" s="177"/>
      <c r="V11" s="90"/>
      <c r="W11" s="7" t="str">
        <f t="shared" si="9"/>
        <v/>
      </c>
      <c r="X11" s="12" t="e">
        <f t="shared" si="1"/>
        <v>#NUM!</v>
      </c>
      <c r="Y11" s="7" t="e">
        <f t="shared" ref="Y11:Y74" si="11">IF(OR(AA10=1,AA11=1),"",W11)</f>
        <v>#NUM!</v>
      </c>
      <c r="Z11" s="7" t="str">
        <f t="shared" ref="Z11:Z74" si="12">IF(AND(ISNUMBER(E11),ISNUMBER(E10)),ABS(E10-E11),"")</f>
        <v/>
      </c>
      <c r="AA11" s="11" t="e">
        <f t="shared" si="10"/>
        <v>#NUM!</v>
      </c>
      <c r="AB11" s="14" t="e">
        <f t="shared" si="2"/>
        <v>#NUM!</v>
      </c>
      <c r="AC11" s="11" t="e">
        <f t="shared" si="3"/>
        <v>#NUM!</v>
      </c>
      <c r="AD11" s="14" t="e">
        <f t="shared" si="4"/>
        <v>#NUM!</v>
      </c>
      <c r="AE11" s="11" t="e">
        <f t="shared" si="5"/>
        <v>#NUM!</v>
      </c>
      <c r="AF11" s="14" t="e">
        <f t="shared" si="6"/>
        <v>#NUM!</v>
      </c>
      <c r="AG11" s="11" t="e">
        <f t="shared" si="7"/>
        <v>#NUM!</v>
      </c>
      <c r="AH11" s="11" t="e">
        <f t="shared" ref="AH11:AH74" si="13">CHOOSE(5+AG10+3*AG11,AH10-1,IF(AH10&lt;0,AH10-1,-1),-1,AH10,AH10,AH10,1,IF(AH10&gt;0,AH10+1,1),AH10+1)</f>
        <v>#NUM!</v>
      </c>
      <c r="AI11" t="e">
        <f>MEDIAN(D9:D509)</f>
        <v>#NUM!</v>
      </c>
      <c r="AJ11" t="s">
        <v>304</v>
      </c>
      <c r="AS11" s="284"/>
      <c r="AT11" s="101">
        <v>0.03</v>
      </c>
      <c r="AU11" s="8" t="s">
        <v>145</v>
      </c>
      <c r="AV11" s="8" t="s">
        <v>145</v>
      </c>
      <c r="AW11" s="8" t="s">
        <v>145</v>
      </c>
      <c r="AX11" s="8" t="s">
        <v>145</v>
      </c>
      <c r="AY11" s="8" t="s">
        <v>145</v>
      </c>
      <c r="AZ11" s="8" t="s">
        <v>159</v>
      </c>
    </row>
    <row r="12" spans="1:52" ht="12.75" customHeight="1">
      <c r="A12" s="86" t="str">
        <f t="shared" si="8"/>
        <v/>
      </c>
      <c r="B12" s="87"/>
      <c r="C12" s="257"/>
      <c r="D12" s="86"/>
      <c r="E12" s="88" t="e">
        <f t="shared" si="0"/>
        <v>#NUM!</v>
      </c>
      <c r="G12" s="113"/>
      <c r="H12" s="104"/>
      <c r="I12" s="119" t="s">
        <v>206</v>
      </c>
      <c r="J12" s="110" t="e">
        <f ca="1">-(' Start'!H14-' Enter Data'!J11)/' Start'!H14</f>
        <v>#VALUE!</v>
      </c>
      <c r="K12" s="220" t="e">
        <f ca="1">-(' Start'!H14-' Enter Data'!K11)/' Start'!H14</f>
        <v>#VALUE!</v>
      </c>
      <c r="L12" s="196" t="e">
        <f ca="1">-(' Start'!H14-' Enter Data'!L11)/' Start'!H14</f>
        <v>#VALUE!</v>
      </c>
      <c r="M12" s="122"/>
      <c r="N12" s="177"/>
      <c r="O12" s="177"/>
      <c r="P12" s="177"/>
      <c r="Q12" s="177"/>
      <c r="R12" s="177"/>
      <c r="S12" s="177"/>
      <c r="T12" s="177"/>
      <c r="U12" s="177"/>
      <c r="V12" s="89" t="e">
        <f ca="1">(L11-' Start'!H14)/SQRT(' Enter Data'!AI16*' Enter Data'!AI16/' Enter Data'!L10 + (' Start'!H16/2)^2)</f>
        <v>#NUM!</v>
      </c>
      <c r="W12" s="7" t="str">
        <f t="shared" si="9"/>
        <v/>
      </c>
      <c r="X12" s="12" t="e">
        <f t="shared" si="1"/>
        <v>#NUM!</v>
      </c>
      <c r="Y12" s="7" t="e">
        <f t="shared" si="11"/>
        <v>#NUM!</v>
      </c>
      <c r="Z12" s="7" t="str">
        <f t="shared" si="12"/>
        <v/>
      </c>
      <c r="AA12" s="11" t="e">
        <f t="shared" si="10"/>
        <v>#NUM!</v>
      </c>
      <c r="AB12" s="14" t="e">
        <f t="shared" si="2"/>
        <v>#NUM!</v>
      </c>
      <c r="AC12" s="11" t="e">
        <f t="shared" si="3"/>
        <v>#NUM!</v>
      </c>
      <c r="AD12" s="14" t="e">
        <f t="shared" si="4"/>
        <v>#NUM!</v>
      </c>
      <c r="AE12" s="11" t="e">
        <f t="shared" si="5"/>
        <v>#NUM!</v>
      </c>
      <c r="AF12" s="14" t="e">
        <f t="shared" si="6"/>
        <v>#NUM!</v>
      </c>
      <c r="AG12" s="11" t="e">
        <f t="shared" si="7"/>
        <v>#NUM!</v>
      </c>
      <c r="AH12" s="11" t="e">
        <f t="shared" si="13"/>
        <v>#NUM!</v>
      </c>
      <c r="AI12" s="7" t="e">
        <f>STDEV(D9:D509)</f>
        <v>#DIV/0!</v>
      </c>
      <c r="AJ12" t="s">
        <v>195</v>
      </c>
      <c r="AL12" t="s">
        <v>199</v>
      </c>
      <c r="AS12" s="284"/>
      <c r="AT12" s="101">
        <v>0.04</v>
      </c>
      <c r="AU12" s="8" t="s">
        <v>145</v>
      </c>
      <c r="AV12" s="8" t="s">
        <v>145</v>
      </c>
      <c r="AW12" s="8" t="s">
        <v>145</v>
      </c>
      <c r="AX12" s="8" t="s">
        <v>145</v>
      </c>
      <c r="AY12" s="8" t="s">
        <v>159</v>
      </c>
      <c r="AZ12" s="8" t="s">
        <v>159</v>
      </c>
    </row>
    <row r="13" spans="1:52" ht="12.75" customHeight="1">
      <c r="A13" s="86" t="str">
        <f t="shared" si="8"/>
        <v/>
      </c>
      <c r="B13" s="87"/>
      <c r="C13" s="257"/>
      <c r="D13" s="86"/>
      <c r="E13" s="88" t="e">
        <f t="shared" si="0"/>
        <v>#NUM!</v>
      </c>
      <c r="G13" s="113"/>
      <c r="H13" s="104"/>
      <c r="I13" s="119" t="s">
        <v>205</v>
      </c>
      <c r="J13" s="110" t="e">
        <f ca="1">AI13/J11</f>
        <v>#DIV/0!</v>
      </c>
      <c r="K13" s="220" t="e">
        <f ca="1">AI16/K11</f>
        <v>#NUM!</v>
      </c>
      <c r="L13" s="196" t="e">
        <f ca="1">AI19/L11</f>
        <v>#DIV/0!</v>
      </c>
      <c r="M13" s="122" t="e">
        <f ca="1">INDEX(AU10:AZ18,MATCH(' Enter Data'!L13,' Enter Data'!AT10:AT18,1),MATCH(' Start'!H14,' Enter Data'!AU9:AZ9,1))</f>
        <v>#DIV/0!</v>
      </c>
      <c r="N13" s="177"/>
      <c r="O13" s="177"/>
      <c r="P13" s="177"/>
      <c r="Q13" s="177"/>
      <c r="R13" s="177"/>
      <c r="S13" s="177"/>
      <c r="T13" s="177"/>
      <c r="U13" s="177"/>
      <c r="V13" s="89"/>
      <c r="W13" s="7" t="str">
        <f t="shared" si="9"/>
        <v/>
      </c>
      <c r="X13" s="12" t="e">
        <f t="shared" si="1"/>
        <v>#NUM!</v>
      </c>
      <c r="Y13" s="7" t="e">
        <f t="shared" si="11"/>
        <v>#NUM!</v>
      </c>
      <c r="Z13" s="7" t="str">
        <f t="shared" si="12"/>
        <v/>
      </c>
      <c r="AA13" s="11" t="e">
        <f t="shared" si="10"/>
        <v>#NUM!</v>
      </c>
      <c r="AB13" s="14" t="e">
        <f t="shared" si="2"/>
        <v>#NUM!</v>
      </c>
      <c r="AC13" s="11" t="e">
        <f t="shared" si="3"/>
        <v>#NUM!</v>
      </c>
      <c r="AD13" s="14" t="e">
        <f t="shared" si="4"/>
        <v>#NUM!</v>
      </c>
      <c r="AE13" s="11" t="e">
        <f t="shared" si="5"/>
        <v>#NUM!</v>
      </c>
      <c r="AF13" s="14" t="e">
        <f t="shared" si="6"/>
        <v>#NUM!</v>
      </c>
      <c r="AG13" s="11" t="e">
        <f t="shared" si="7"/>
        <v>#NUM!</v>
      </c>
      <c r="AH13" s="11" t="e">
        <f t="shared" si="13"/>
        <v>#NUM!</v>
      </c>
      <c r="AI13" s="7" t="e">
        <f>(AVERAGE(W9:W509)/1.128)</f>
        <v>#DIV/0!</v>
      </c>
      <c r="AJ13" t="s">
        <v>135</v>
      </c>
      <c r="AS13" s="284"/>
      <c r="AT13" s="101">
        <v>0.05</v>
      </c>
      <c r="AU13" s="8" t="s">
        <v>145</v>
      </c>
      <c r="AV13" s="8" t="s">
        <v>145</v>
      </c>
      <c r="AW13" s="8" t="s">
        <v>145</v>
      </c>
      <c r="AX13" s="8" t="s">
        <v>159</v>
      </c>
      <c r="AY13" s="8" t="s">
        <v>159</v>
      </c>
      <c r="AZ13" s="8" t="s">
        <v>156</v>
      </c>
    </row>
    <row r="14" spans="1:52" ht="13.5" customHeight="1" thickBot="1">
      <c r="A14" s="86" t="str">
        <f t="shared" si="8"/>
        <v/>
      </c>
      <c r="B14" s="87"/>
      <c r="C14" s="257"/>
      <c r="D14" s="86"/>
      <c r="E14" s="88" t="e">
        <f t="shared" si="0"/>
        <v>#NUM!</v>
      </c>
      <c r="G14" s="113"/>
      <c r="H14" s="104"/>
      <c r="I14" s="119" t="s">
        <v>2</v>
      </c>
      <c r="J14" s="111">
        <v>0</v>
      </c>
      <c r="K14" s="221" t="e">
        <f>SUM(AA:AA)</f>
        <v>#NUM!</v>
      </c>
      <c r="L14" s="197" t="e">
        <f>SUM(AE:AE)</f>
        <v>#NUM!</v>
      </c>
      <c r="M14" s="122"/>
      <c r="N14" s="177"/>
      <c r="O14" s="177"/>
      <c r="P14" s="177"/>
      <c r="Q14" s="177"/>
      <c r="R14" s="177"/>
      <c r="S14" s="177"/>
      <c r="T14" s="177"/>
      <c r="U14" s="177"/>
      <c r="V14" s="89"/>
      <c r="W14" s="7" t="str">
        <f t="shared" si="9"/>
        <v/>
      </c>
      <c r="X14" s="12" t="e">
        <f t="shared" si="1"/>
        <v>#NUM!</v>
      </c>
      <c r="Y14" s="7" t="e">
        <f t="shared" si="11"/>
        <v>#NUM!</v>
      </c>
      <c r="Z14" s="7" t="str">
        <f t="shared" si="12"/>
        <v/>
      </c>
      <c r="AA14" s="11" t="e">
        <f t="shared" si="10"/>
        <v>#NUM!</v>
      </c>
      <c r="AB14" s="14" t="e">
        <f t="shared" si="2"/>
        <v>#NUM!</v>
      </c>
      <c r="AC14" s="11" t="e">
        <f t="shared" si="3"/>
        <v>#NUM!</v>
      </c>
      <c r="AD14" s="14" t="e">
        <f t="shared" si="4"/>
        <v>#NUM!</v>
      </c>
      <c r="AE14" s="11" t="e">
        <f t="shared" si="5"/>
        <v>#NUM!</v>
      </c>
      <c r="AF14" s="14" t="e">
        <f t="shared" si="6"/>
        <v>#NUM!</v>
      </c>
      <c r="AG14" s="11" t="e">
        <f t="shared" si="7"/>
        <v>#NUM!</v>
      </c>
      <c r="AH14" s="11" t="e">
        <f t="shared" si="13"/>
        <v>#NUM!</v>
      </c>
      <c r="AS14" s="284"/>
      <c r="AT14" s="101">
        <v>0.06</v>
      </c>
      <c r="AU14" s="8" t="s">
        <v>145</v>
      </c>
      <c r="AV14" s="8" t="s">
        <v>145</v>
      </c>
      <c r="AW14" s="8" t="s">
        <v>159</v>
      </c>
      <c r="AX14" s="8" t="s">
        <v>159</v>
      </c>
      <c r="AY14" s="8" t="s">
        <v>156</v>
      </c>
      <c r="AZ14" s="8" t="s">
        <v>156</v>
      </c>
    </row>
    <row r="15" spans="1:52" ht="13.5" thickBot="1">
      <c r="A15" s="86" t="str">
        <f t="shared" si="8"/>
        <v/>
      </c>
      <c r="B15" s="87"/>
      <c r="C15" s="257"/>
      <c r="D15" s="86"/>
      <c r="E15" s="88" t="e">
        <f t="shared" si="0"/>
        <v>#NUM!</v>
      </c>
      <c r="G15" s="120"/>
      <c r="H15" s="116"/>
      <c r="I15" s="117"/>
      <c r="J15" s="117"/>
      <c r="K15" s="121" t="s">
        <v>10</v>
      </c>
      <c r="L15" s="198" t="e">
        <f>L14/J10</f>
        <v>#NUM!</v>
      </c>
      <c r="M15" s="151" t="e">
        <f>VLOOKUP(L14/L10,$AT$21:$AU$24,2,1)</f>
        <v>#NUM!</v>
      </c>
      <c r="N15" s="177"/>
      <c r="O15" s="177"/>
      <c r="P15" s="177"/>
      <c r="Q15" s="177"/>
      <c r="R15" s="177"/>
      <c r="S15" s="177"/>
      <c r="T15" s="177"/>
      <c r="U15" s="177"/>
      <c r="V15" s="89"/>
      <c r="W15" s="7" t="str">
        <f t="shared" si="9"/>
        <v/>
      </c>
      <c r="X15" s="12" t="e">
        <f t="shared" si="1"/>
        <v>#NUM!</v>
      </c>
      <c r="Y15" s="7" t="e">
        <f t="shared" si="11"/>
        <v>#NUM!</v>
      </c>
      <c r="Z15" s="7" t="str">
        <f t="shared" si="12"/>
        <v/>
      </c>
      <c r="AA15" s="11" t="e">
        <f t="shared" si="10"/>
        <v>#NUM!</v>
      </c>
      <c r="AB15" s="14" t="e">
        <f t="shared" si="2"/>
        <v>#NUM!</v>
      </c>
      <c r="AC15" s="11" t="e">
        <f t="shared" si="3"/>
        <v>#NUM!</v>
      </c>
      <c r="AD15" s="14" t="e">
        <f t="shared" si="4"/>
        <v>#NUM!</v>
      </c>
      <c r="AE15" s="11" t="e">
        <f t="shared" si="5"/>
        <v>#NUM!</v>
      </c>
      <c r="AF15" s="14" t="e">
        <f t="shared" si="6"/>
        <v>#NUM!</v>
      </c>
      <c r="AG15" s="11" t="e">
        <f t="shared" si="7"/>
        <v>#NUM!</v>
      </c>
      <c r="AH15" s="11" t="e">
        <f t="shared" si="13"/>
        <v>#NUM!</v>
      </c>
      <c r="AI15" s="7" t="e">
        <f>STDEV(X9:X509)</f>
        <v>#NUM!</v>
      </c>
      <c r="AJ15" t="s">
        <v>195</v>
      </c>
      <c r="AL15" t="s">
        <v>200</v>
      </c>
      <c r="AS15" s="284"/>
      <c r="AT15" s="101">
        <v>7.0000000000000007E-2</v>
      </c>
      <c r="AU15" s="8" t="s">
        <v>145</v>
      </c>
      <c r="AV15" s="8" t="s">
        <v>159</v>
      </c>
      <c r="AW15" s="8" t="s">
        <v>159</v>
      </c>
      <c r="AX15" s="8" t="s">
        <v>156</v>
      </c>
      <c r="AY15" s="8" t="s">
        <v>156</v>
      </c>
      <c r="AZ15" s="8" t="s">
        <v>156</v>
      </c>
    </row>
    <row r="16" spans="1:52" ht="13.5" customHeight="1" thickTop="1">
      <c r="A16" s="86" t="str">
        <f t="shared" si="8"/>
        <v/>
      </c>
      <c r="B16" s="87"/>
      <c r="C16" s="257"/>
      <c r="D16" s="86"/>
      <c r="E16" s="88" t="e">
        <f t="shared" si="0"/>
        <v>#NUM!</v>
      </c>
      <c r="H16" s="89"/>
      <c r="I16" s="104"/>
      <c r="J16" s="89"/>
      <c r="K16" s="89"/>
      <c r="L16" s="114" t="str">
        <f>IF(L10&lt;25,"Note: You have less than 25 results.  If you have a historical Relative Standard Deviation, enter % here -&gt;","")</f>
        <v>Note: You have less than 25 results.  If you have a historical Relative Standard Deviation, enter % here -&gt;</v>
      </c>
      <c r="M16" s="179"/>
      <c r="N16" s="90"/>
      <c r="O16" s="90"/>
      <c r="P16" s="90"/>
      <c r="Q16" s="90"/>
      <c r="R16" s="90"/>
      <c r="S16" s="90"/>
      <c r="T16" s="90"/>
      <c r="U16" s="90"/>
      <c r="V16" s="89"/>
      <c r="W16" s="7" t="str">
        <f t="shared" si="9"/>
        <v/>
      </c>
      <c r="X16" s="12" t="e">
        <f t="shared" si="1"/>
        <v>#NUM!</v>
      </c>
      <c r="Y16" s="7" t="e">
        <f t="shared" si="11"/>
        <v>#NUM!</v>
      </c>
      <c r="Z16" s="7" t="str">
        <f t="shared" si="12"/>
        <v/>
      </c>
      <c r="AA16" s="11" t="e">
        <f t="shared" si="10"/>
        <v>#NUM!</v>
      </c>
      <c r="AB16" s="14" t="e">
        <f t="shared" si="2"/>
        <v>#NUM!</v>
      </c>
      <c r="AC16" s="11" t="e">
        <f t="shared" si="3"/>
        <v>#NUM!</v>
      </c>
      <c r="AD16" s="14" t="e">
        <f t="shared" si="4"/>
        <v>#NUM!</v>
      </c>
      <c r="AE16" s="11" t="e">
        <f t="shared" si="5"/>
        <v>#NUM!</v>
      </c>
      <c r="AF16" s="14" t="e">
        <f t="shared" si="6"/>
        <v>#NUM!</v>
      </c>
      <c r="AG16" s="11" t="e">
        <f t="shared" si="7"/>
        <v>#NUM!</v>
      </c>
      <c r="AH16" s="11" t="e">
        <f t="shared" si="13"/>
        <v>#NUM!</v>
      </c>
      <c r="AI16" s="7" t="e">
        <f>(AVERAGE(Y10:Y509)/1.128)</f>
        <v>#NUM!</v>
      </c>
      <c r="AJ16" t="s">
        <v>135</v>
      </c>
      <c r="AS16" s="284"/>
      <c r="AT16" s="101">
        <v>0.08</v>
      </c>
      <c r="AU16" s="8" t="s">
        <v>159</v>
      </c>
      <c r="AV16" s="8" t="s">
        <v>159</v>
      </c>
      <c r="AW16" s="8" t="s">
        <v>156</v>
      </c>
      <c r="AX16" s="8" t="s">
        <v>156</v>
      </c>
      <c r="AY16" s="8" t="s">
        <v>156</v>
      </c>
      <c r="AZ16" s="8" t="s">
        <v>156</v>
      </c>
    </row>
    <row r="17" spans="1:52" ht="12.75" customHeight="1">
      <c r="A17" s="86" t="str">
        <f t="shared" si="8"/>
        <v/>
      </c>
      <c r="B17" s="87"/>
      <c r="C17" s="257"/>
      <c r="D17" s="86"/>
      <c r="E17" s="88" t="e">
        <f t="shared" si="0"/>
        <v>#NUM!</v>
      </c>
      <c r="G17" s="89"/>
      <c r="H17" s="180"/>
      <c r="I17" s="180"/>
      <c r="J17" s="180"/>
      <c r="K17" s="180"/>
      <c r="L17" s="181" t="str">
        <f>IF(L10&lt;25,"Comments may not be valid with a low number of results.                    ","")</f>
        <v xml:space="preserve">Comments may not be valid with a low number of results.                    </v>
      </c>
      <c r="M17" s="181"/>
      <c r="N17" s="115"/>
      <c r="O17" s="115"/>
      <c r="P17" s="115"/>
      <c r="Q17" s="115"/>
      <c r="R17" s="115"/>
      <c r="S17" s="115"/>
      <c r="T17" s="115"/>
      <c r="U17" s="115"/>
      <c r="V17" s="89"/>
      <c r="W17" s="7" t="str">
        <f t="shared" si="9"/>
        <v/>
      </c>
      <c r="X17" s="12" t="e">
        <f t="shared" si="1"/>
        <v>#NUM!</v>
      </c>
      <c r="Y17" s="7" t="e">
        <f t="shared" si="11"/>
        <v>#NUM!</v>
      </c>
      <c r="Z17" s="7" t="str">
        <f t="shared" si="12"/>
        <v/>
      </c>
      <c r="AA17" s="11" t="e">
        <f t="shared" si="10"/>
        <v>#NUM!</v>
      </c>
      <c r="AB17" s="14" t="e">
        <f t="shared" si="2"/>
        <v>#NUM!</v>
      </c>
      <c r="AC17" s="11" t="e">
        <f t="shared" si="3"/>
        <v>#NUM!</v>
      </c>
      <c r="AD17" s="14" t="e">
        <f t="shared" si="4"/>
        <v>#NUM!</v>
      </c>
      <c r="AE17" s="11" t="e">
        <f t="shared" si="5"/>
        <v>#NUM!</v>
      </c>
      <c r="AF17" s="14" t="e">
        <f t="shared" si="6"/>
        <v>#NUM!</v>
      </c>
      <c r="AG17" s="11" t="e">
        <f t="shared" si="7"/>
        <v>#NUM!</v>
      </c>
      <c r="AH17" s="11" t="e">
        <f t="shared" si="13"/>
        <v>#NUM!</v>
      </c>
      <c r="AS17" s="284"/>
      <c r="AT17" s="101">
        <v>0.09</v>
      </c>
      <c r="AU17" s="8" t="s">
        <v>159</v>
      </c>
      <c r="AV17" s="8" t="s">
        <v>156</v>
      </c>
      <c r="AW17" s="8" t="s">
        <v>156</v>
      </c>
      <c r="AX17" s="8" t="s">
        <v>156</v>
      </c>
      <c r="AY17" s="8" t="s">
        <v>156</v>
      </c>
      <c r="AZ17" s="8" t="s">
        <v>156</v>
      </c>
    </row>
    <row r="18" spans="1:52" ht="12.75" customHeight="1">
      <c r="A18" s="86" t="str">
        <f t="shared" si="8"/>
        <v/>
      </c>
      <c r="B18" s="87"/>
      <c r="C18" s="257"/>
      <c r="D18" s="86"/>
      <c r="E18" s="88" t="e">
        <f t="shared" si="0"/>
        <v>#NUM!</v>
      </c>
      <c r="G18" s="89"/>
      <c r="H18" s="180"/>
      <c r="I18" s="112"/>
      <c r="J18" s="181"/>
      <c r="K18" s="181"/>
      <c r="L18" s="181"/>
      <c r="M18" s="115"/>
      <c r="N18" s="115"/>
      <c r="O18" s="115"/>
      <c r="P18" s="115"/>
      <c r="Q18" s="115"/>
      <c r="R18" s="115"/>
      <c r="S18" s="115"/>
      <c r="T18" s="115"/>
      <c r="U18" s="115"/>
      <c r="V18" s="89"/>
      <c r="W18" s="7" t="str">
        <f t="shared" si="9"/>
        <v/>
      </c>
      <c r="X18" s="12" t="e">
        <f t="shared" si="1"/>
        <v>#NUM!</v>
      </c>
      <c r="Y18" s="7" t="e">
        <f t="shared" si="11"/>
        <v>#NUM!</v>
      </c>
      <c r="Z18" s="7" t="str">
        <f t="shared" si="12"/>
        <v/>
      </c>
      <c r="AA18" s="11" t="e">
        <f t="shared" si="10"/>
        <v>#NUM!</v>
      </c>
      <c r="AB18" s="14" t="e">
        <f t="shared" si="2"/>
        <v>#NUM!</v>
      </c>
      <c r="AC18" s="11" t="e">
        <f t="shared" si="3"/>
        <v>#NUM!</v>
      </c>
      <c r="AD18" s="14" t="e">
        <f t="shared" si="4"/>
        <v>#NUM!</v>
      </c>
      <c r="AE18" s="11" t="e">
        <f t="shared" si="5"/>
        <v>#NUM!</v>
      </c>
      <c r="AF18" s="14" t="e">
        <f t="shared" si="6"/>
        <v>#NUM!</v>
      </c>
      <c r="AG18" s="11" t="e">
        <f t="shared" si="7"/>
        <v>#NUM!</v>
      </c>
      <c r="AH18" s="11" t="e">
        <f t="shared" si="13"/>
        <v>#NUM!</v>
      </c>
      <c r="AI18" s="7" t="e">
        <f>STDEV(E9:E509)</f>
        <v>#NUM!</v>
      </c>
      <c r="AJ18" t="s">
        <v>195</v>
      </c>
      <c r="AL18" t="s">
        <v>201</v>
      </c>
      <c r="AO18" s="8" t="e">
        <f>"Accuracy (% diff. of average from assigned value) ="&amp;TEXT(L12,"0.00%")&amp;" "</f>
        <v>#VALUE!</v>
      </c>
      <c r="AP18" s="14"/>
      <c r="AS18" s="284"/>
      <c r="AT18" s="101">
        <v>0.1</v>
      </c>
      <c r="AU18" s="8" t="s">
        <v>156</v>
      </c>
      <c r="AV18" s="8" t="s">
        <v>156</v>
      </c>
      <c r="AW18" s="8" t="s">
        <v>156</v>
      </c>
      <c r="AX18" s="8" t="s">
        <v>156</v>
      </c>
      <c r="AY18" s="8" t="s">
        <v>156</v>
      </c>
      <c r="AZ18" s="8" t="s">
        <v>156</v>
      </c>
    </row>
    <row r="19" spans="1:52" ht="12.75" customHeight="1">
      <c r="A19" s="86" t="str">
        <f t="shared" si="8"/>
        <v/>
      </c>
      <c r="B19" s="87"/>
      <c r="C19" s="257"/>
      <c r="D19" s="86"/>
      <c r="E19" s="88" t="e">
        <f t="shared" si="0"/>
        <v>#NUM!</v>
      </c>
      <c r="G19" s="142" t="s">
        <v>3</v>
      </c>
      <c r="H19" s="143"/>
      <c r="I19" s="143"/>
      <c r="J19" s="143"/>
      <c r="K19" s="143"/>
      <c r="L19" s="143"/>
      <c r="M19" s="144"/>
      <c r="N19" s="89"/>
      <c r="O19" s="89"/>
      <c r="P19" s="89"/>
      <c r="Q19" s="89"/>
      <c r="R19" s="89"/>
      <c r="S19" s="89"/>
      <c r="T19" s="89"/>
      <c r="U19" s="89"/>
      <c r="V19" s="89"/>
      <c r="W19" s="7" t="str">
        <f t="shared" si="9"/>
        <v/>
      </c>
      <c r="X19" s="12" t="e">
        <f t="shared" si="1"/>
        <v>#NUM!</v>
      </c>
      <c r="Y19" s="7" t="e">
        <f t="shared" si="11"/>
        <v>#NUM!</v>
      </c>
      <c r="Z19" s="7" t="str">
        <f t="shared" si="12"/>
        <v/>
      </c>
      <c r="AA19" s="11" t="e">
        <f t="shared" si="10"/>
        <v>#NUM!</v>
      </c>
      <c r="AB19" s="14" t="e">
        <f t="shared" si="2"/>
        <v>#NUM!</v>
      </c>
      <c r="AC19" s="11" t="e">
        <f t="shared" si="3"/>
        <v>#NUM!</v>
      </c>
      <c r="AD19" s="14" t="e">
        <f t="shared" si="4"/>
        <v>#NUM!</v>
      </c>
      <c r="AE19" s="11" t="e">
        <f t="shared" si="5"/>
        <v>#NUM!</v>
      </c>
      <c r="AF19" s="14" t="e">
        <f t="shared" si="6"/>
        <v>#NUM!</v>
      </c>
      <c r="AG19" s="11" t="e">
        <f t="shared" si="7"/>
        <v>#NUM!</v>
      </c>
      <c r="AH19" s="11" t="e">
        <f t="shared" si="13"/>
        <v>#NUM!</v>
      </c>
      <c r="AI19" s="7" t="e">
        <f>(AVERAGE(Z10:Z509)/1.128)</f>
        <v>#DIV/0!</v>
      </c>
      <c r="AJ19" t="s">
        <v>135</v>
      </c>
      <c r="AO19" s="8" t="e">
        <f>IF(AND(L10&lt;25,AI20&gt;0),AO22,AO23)&amp;" = "&amp;TEXT(IF(AND(L10&lt;25,AI20&gt;0),M16/100,L13),"0.00%")&amp;" "</f>
        <v>#DIV/0!</v>
      </c>
      <c r="AP19" s="5"/>
      <c r="AQ19" t="str">
        <f>IF(OR(L10&gt;=25,AI20&gt;0),"Historical","")</f>
        <v/>
      </c>
      <c r="AU19" s="8"/>
      <c r="AV19" s="8"/>
      <c r="AW19" s="8"/>
      <c r="AX19" s="8"/>
    </row>
    <row r="20" spans="1:52" ht="12.75" customHeight="1">
      <c r="A20" s="86" t="str">
        <f t="shared" si="8"/>
        <v/>
      </c>
      <c r="B20" s="87"/>
      <c r="C20" s="257"/>
      <c r="D20" s="86"/>
      <c r="E20" s="88" t="e">
        <f t="shared" si="0"/>
        <v>#NUM!</v>
      </c>
      <c r="G20" s="147" t="s">
        <v>243</v>
      </c>
      <c r="H20" s="145"/>
      <c r="I20" s="145"/>
      <c r="J20" s="145"/>
      <c r="K20" s="145"/>
      <c r="L20" s="145"/>
      <c r="M20" s="146"/>
      <c r="N20" s="89"/>
      <c r="O20" s="89"/>
      <c r="P20" s="89"/>
      <c r="Q20" s="89"/>
      <c r="R20" s="89"/>
      <c r="S20" s="89"/>
      <c r="T20" s="89"/>
      <c r="U20" s="89"/>
      <c r="V20" s="89"/>
      <c r="W20" s="7" t="str">
        <f t="shared" si="9"/>
        <v/>
      </c>
      <c r="X20" s="12" t="e">
        <f t="shared" si="1"/>
        <v>#NUM!</v>
      </c>
      <c r="Y20" s="7" t="e">
        <f t="shared" si="11"/>
        <v>#NUM!</v>
      </c>
      <c r="Z20" s="7" t="str">
        <f t="shared" si="12"/>
        <v/>
      </c>
      <c r="AA20" s="11" t="e">
        <f t="shared" si="10"/>
        <v>#NUM!</v>
      </c>
      <c r="AB20" s="14" t="e">
        <f t="shared" si="2"/>
        <v>#NUM!</v>
      </c>
      <c r="AC20" s="11" t="e">
        <f t="shared" si="3"/>
        <v>#NUM!</v>
      </c>
      <c r="AD20" s="14" t="e">
        <f t="shared" si="4"/>
        <v>#NUM!</v>
      </c>
      <c r="AE20" s="11" t="e">
        <f t="shared" si="5"/>
        <v>#NUM!</v>
      </c>
      <c r="AF20" s="14" t="e">
        <f t="shared" si="6"/>
        <v>#NUM!</v>
      </c>
      <c r="AG20" s="11" t="e">
        <f t="shared" si="7"/>
        <v>#NUM!</v>
      </c>
      <c r="AH20" s="11" t="e">
        <f t="shared" si="13"/>
        <v>#NUM!</v>
      </c>
      <c r="AI20">
        <f>M16</f>
        <v>0</v>
      </c>
      <c r="AJ20" t="s">
        <v>235</v>
      </c>
      <c r="AO20" s="8" t="e">
        <f>"Out-of-Control Results (percentage of all results) = "&amp;TEXT(L15,"0.0%")&amp;"  "</f>
        <v>#NUM!</v>
      </c>
      <c r="AP20" s="106"/>
      <c r="AZ20" s="8"/>
    </row>
    <row r="21" spans="1:52" ht="12.75" customHeight="1">
      <c r="A21" s="86" t="str">
        <f t="shared" si="8"/>
        <v/>
      </c>
      <c r="B21" s="87"/>
      <c r="C21" s="257"/>
      <c r="D21" s="86"/>
      <c r="E21" s="88" t="e">
        <f t="shared" si="0"/>
        <v>#NUM!</v>
      </c>
      <c r="G21" s="223" t="s">
        <v>241</v>
      </c>
      <c r="H21" s="224"/>
      <c r="I21" s="224"/>
      <c r="J21" s="145"/>
      <c r="K21" s="145"/>
      <c r="L21" s="145"/>
      <c r="M21" s="146"/>
      <c r="N21" s="89"/>
      <c r="O21" s="89"/>
      <c r="P21" s="89"/>
      <c r="Q21" s="89"/>
      <c r="R21" s="89"/>
      <c r="S21" s="89"/>
      <c r="T21" s="89"/>
      <c r="U21" s="89"/>
      <c r="V21" s="89"/>
      <c r="W21" s="7" t="str">
        <f t="shared" si="9"/>
        <v/>
      </c>
      <c r="X21" s="12" t="e">
        <f t="shared" si="1"/>
        <v>#NUM!</v>
      </c>
      <c r="Y21" s="7" t="e">
        <f t="shared" si="11"/>
        <v>#NUM!</v>
      </c>
      <c r="Z21" s="7" t="str">
        <f t="shared" si="12"/>
        <v/>
      </c>
      <c r="AA21" s="11" t="e">
        <f t="shared" si="10"/>
        <v>#NUM!</v>
      </c>
      <c r="AB21" s="14" t="e">
        <f t="shared" si="2"/>
        <v>#NUM!</v>
      </c>
      <c r="AC21" s="11" t="e">
        <f t="shared" si="3"/>
        <v>#NUM!</v>
      </c>
      <c r="AD21" s="14" t="e">
        <f t="shared" si="4"/>
        <v>#NUM!</v>
      </c>
      <c r="AE21" s="11" t="e">
        <f t="shared" si="5"/>
        <v>#NUM!</v>
      </c>
      <c r="AF21" s="14" t="e">
        <f t="shared" si="6"/>
        <v>#NUM!</v>
      </c>
      <c r="AG21" s="11" t="e">
        <f t="shared" si="7"/>
        <v>#NUM!</v>
      </c>
      <c r="AH21" s="11" t="e">
        <f t="shared" si="13"/>
        <v>#NUM!</v>
      </c>
      <c r="AO21" s="8"/>
      <c r="AT21" s="102">
        <v>0</v>
      </c>
      <c r="AU21" s="104" t="s">
        <v>145</v>
      </c>
    </row>
    <row r="22" spans="1:52" ht="12.75" customHeight="1">
      <c r="A22" s="86" t="str">
        <f t="shared" si="8"/>
        <v/>
      </c>
      <c r="B22" s="87"/>
      <c r="C22" s="257"/>
      <c r="D22" s="86"/>
      <c r="E22" s="88" t="e">
        <f t="shared" si="0"/>
        <v>#NUM!</v>
      </c>
      <c r="G22" s="223" t="s">
        <v>242</v>
      </c>
      <c r="H22" s="224"/>
      <c r="I22" s="224"/>
      <c r="J22" s="145"/>
      <c r="K22" s="145"/>
      <c r="L22" s="145"/>
      <c r="M22" s="146"/>
      <c r="N22" s="89"/>
      <c r="O22" s="89"/>
      <c r="P22" s="89"/>
      <c r="Q22" s="89"/>
      <c r="R22" s="89"/>
      <c r="S22" s="89"/>
      <c r="T22" s="89"/>
      <c r="U22" s="89"/>
      <c r="V22" s="89"/>
      <c r="W22" s="7" t="str">
        <f t="shared" si="9"/>
        <v/>
      </c>
      <c r="X22" s="12" t="e">
        <f t="shared" si="1"/>
        <v>#NUM!</v>
      </c>
      <c r="Y22" s="7" t="e">
        <f t="shared" si="11"/>
        <v>#NUM!</v>
      </c>
      <c r="Z22" s="7" t="str">
        <f t="shared" si="12"/>
        <v/>
      </c>
      <c r="AA22" s="11" t="e">
        <f t="shared" si="10"/>
        <v>#NUM!</v>
      </c>
      <c r="AB22" s="14" t="e">
        <f t="shared" si="2"/>
        <v>#NUM!</v>
      </c>
      <c r="AC22" s="11" t="e">
        <f t="shared" si="3"/>
        <v>#NUM!</v>
      </c>
      <c r="AD22" s="14" t="e">
        <f t="shared" si="4"/>
        <v>#NUM!</v>
      </c>
      <c r="AE22" s="11" t="e">
        <f t="shared" si="5"/>
        <v>#NUM!</v>
      </c>
      <c r="AF22" s="14" t="e">
        <f t="shared" si="6"/>
        <v>#NUM!</v>
      </c>
      <c r="AG22" s="11" t="e">
        <f t="shared" si="7"/>
        <v>#NUM!</v>
      </c>
      <c r="AH22" s="11" t="e">
        <f t="shared" si="13"/>
        <v>#NUM!</v>
      </c>
      <c r="AI22" t="e">
        <f>IF(OR(L10&gt;=25,AI20=0),AI19,AI20*L11/100)</f>
        <v>#DIV/0!</v>
      </c>
      <c r="AJ22" t="s">
        <v>187</v>
      </c>
      <c r="AO22" s="8" t="s">
        <v>23</v>
      </c>
      <c r="AT22" s="102">
        <v>0.01</v>
      </c>
      <c r="AU22" s="94" t="s">
        <v>160</v>
      </c>
    </row>
    <row r="23" spans="1:52" ht="12.75" customHeight="1">
      <c r="A23" s="86" t="str">
        <f t="shared" si="8"/>
        <v/>
      </c>
      <c r="B23" s="87"/>
      <c r="C23" s="257"/>
      <c r="D23" s="86"/>
      <c r="E23" s="88" t="e">
        <f t="shared" si="0"/>
        <v>#NUM!</v>
      </c>
      <c r="G23" s="222" t="s">
        <v>244</v>
      </c>
      <c r="H23" s="148"/>
      <c r="I23" s="148"/>
      <c r="J23" s="148"/>
      <c r="K23" s="148"/>
      <c r="L23" s="148"/>
      <c r="M23" s="149"/>
      <c r="N23" s="89"/>
      <c r="O23" s="89"/>
      <c r="P23" s="89"/>
      <c r="Q23" s="89"/>
      <c r="R23" s="89"/>
      <c r="S23" s="89"/>
      <c r="T23" s="89"/>
      <c r="U23" s="89"/>
      <c r="V23" s="89"/>
      <c r="W23" s="7" t="str">
        <f t="shared" si="9"/>
        <v/>
      </c>
      <c r="X23" s="12" t="e">
        <f t="shared" si="1"/>
        <v>#NUM!</v>
      </c>
      <c r="Y23" s="7" t="e">
        <f t="shared" si="11"/>
        <v>#NUM!</v>
      </c>
      <c r="Z23" s="7" t="str">
        <f t="shared" si="12"/>
        <v/>
      </c>
      <c r="AA23" s="11" t="e">
        <f t="shared" si="10"/>
        <v>#NUM!</v>
      </c>
      <c r="AB23" s="14" t="e">
        <f t="shared" si="2"/>
        <v>#NUM!</v>
      </c>
      <c r="AC23" s="11" t="e">
        <f t="shared" si="3"/>
        <v>#NUM!</v>
      </c>
      <c r="AD23" s="14" t="e">
        <f t="shared" si="4"/>
        <v>#NUM!</v>
      </c>
      <c r="AE23" s="11" t="e">
        <f t="shared" si="5"/>
        <v>#NUM!</v>
      </c>
      <c r="AF23" s="14" t="e">
        <f t="shared" si="6"/>
        <v>#NUM!</v>
      </c>
      <c r="AG23" s="11" t="e">
        <f t="shared" si="7"/>
        <v>#NUM!</v>
      </c>
      <c r="AH23" s="11" t="e">
        <f t="shared" si="13"/>
        <v>#NUM!</v>
      </c>
      <c r="AO23" s="8" t="s">
        <v>22</v>
      </c>
      <c r="AT23" s="102">
        <v>0.05</v>
      </c>
      <c r="AU23" s="94" t="s">
        <v>161</v>
      </c>
    </row>
    <row r="24" spans="1:52">
      <c r="A24" s="86" t="str">
        <f t="shared" si="8"/>
        <v/>
      </c>
      <c r="B24" s="87"/>
      <c r="C24" s="257"/>
      <c r="D24" s="86"/>
      <c r="E24" s="88" t="e">
        <f t="shared" si="0"/>
        <v>#NUM!</v>
      </c>
      <c r="G24" s="150" t="s">
        <v>129</v>
      </c>
      <c r="H24" s="133"/>
      <c r="I24" s="133"/>
      <c r="J24" s="133"/>
      <c r="K24" s="133"/>
      <c r="L24" s="133"/>
      <c r="M24" s="133"/>
      <c r="V24" s="89"/>
      <c r="W24" s="7" t="str">
        <f t="shared" si="9"/>
        <v/>
      </c>
      <c r="X24" s="12" t="e">
        <f t="shared" si="1"/>
        <v>#NUM!</v>
      </c>
      <c r="Y24" s="7" t="e">
        <f t="shared" si="11"/>
        <v>#NUM!</v>
      </c>
      <c r="Z24" s="7" t="str">
        <f t="shared" si="12"/>
        <v/>
      </c>
      <c r="AA24" s="11" t="e">
        <f t="shared" si="10"/>
        <v>#NUM!</v>
      </c>
      <c r="AB24" s="14" t="e">
        <f t="shared" si="2"/>
        <v>#NUM!</v>
      </c>
      <c r="AC24" s="11" t="e">
        <f t="shared" si="3"/>
        <v>#NUM!</v>
      </c>
      <c r="AD24" s="14" t="e">
        <f t="shared" si="4"/>
        <v>#NUM!</v>
      </c>
      <c r="AE24" s="11" t="e">
        <f t="shared" si="5"/>
        <v>#NUM!</v>
      </c>
      <c r="AF24" s="14" t="e">
        <f t="shared" si="6"/>
        <v>#NUM!</v>
      </c>
      <c r="AG24" s="11" t="e">
        <f t="shared" si="7"/>
        <v>#NUM!</v>
      </c>
      <c r="AH24" s="11" t="e">
        <f t="shared" si="13"/>
        <v>#NUM!</v>
      </c>
      <c r="AT24" s="102">
        <v>7.0000000000000007E-2</v>
      </c>
      <c r="AU24" s="94" t="s">
        <v>162</v>
      </c>
    </row>
    <row r="25" spans="1:52" ht="12.75" customHeight="1">
      <c r="A25" s="86" t="str">
        <f t="shared" si="8"/>
        <v/>
      </c>
      <c r="B25" s="87"/>
      <c r="C25" s="257"/>
      <c r="D25" s="86"/>
      <c r="E25" s="88" t="e">
        <f t="shared" si="0"/>
        <v>#NUM!</v>
      </c>
      <c r="G25" s="188" t="s">
        <v>245</v>
      </c>
      <c r="H25" s="189"/>
      <c r="I25" s="189"/>
      <c r="J25" s="189"/>
      <c r="K25" s="189"/>
      <c r="L25" s="189"/>
      <c r="M25" s="190"/>
      <c r="N25" s="89"/>
      <c r="O25" s="89"/>
      <c r="P25" s="89"/>
      <c r="Q25" s="89"/>
      <c r="R25" s="89"/>
      <c r="S25" s="89"/>
      <c r="T25" s="89"/>
      <c r="U25" s="89"/>
      <c r="V25" s="89"/>
      <c r="W25" s="7" t="str">
        <f t="shared" si="9"/>
        <v/>
      </c>
      <c r="X25" s="12" t="e">
        <f t="shared" si="1"/>
        <v>#NUM!</v>
      </c>
      <c r="Y25" s="7" t="e">
        <f t="shared" si="11"/>
        <v>#NUM!</v>
      </c>
      <c r="Z25" s="7" t="str">
        <f t="shared" si="12"/>
        <v/>
      </c>
      <c r="AA25" s="11" t="e">
        <f t="shared" si="10"/>
        <v>#NUM!</v>
      </c>
      <c r="AB25" s="14" t="e">
        <f t="shared" si="2"/>
        <v>#NUM!</v>
      </c>
      <c r="AC25" s="11" t="e">
        <f t="shared" si="3"/>
        <v>#NUM!</v>
      </c>
      <c r="AD25" s="14" t="e">
        <f t="shared" si="4"/>
        <v>#NUM!</v>
      </c>
      <c r="AE25" s="11" t="e">
        <f t="shared" si="5"/>
        <v>#NUM!</v>
      </c>
      <c r="AF25" s="14" t="e">
        <f t="shared" si="6"/>
        <v>#NUM!</v>
      </c>
      <c r="AG25" s="11" t="e">
        <f t="shared" si="7"/>
        <v>#NUM!</v>
      </c>
      <c r="AH25" s="11" t="e">
        <f t="shared" si="13"/>
        <v>#NUM!</v>
      </c>
    </row>
    <row r="26" spans="1:52" ht="12.75" customHeight="1">
      <c r="A26" s="86" t="str">
        <f t="shared" si="8"/>
        <v/>
      </c>
      <c r="B26" s="87"/>
      <c r="C26" s="257"/>
      <c r="D26" s="86"/>
      <c r="E26" s="88" t="e">
        <f t="shared" si="0"/>
        <v>#NUM!</v>
      </c>
      <c r="G26" s="193" t="s">
        <v>305</v>
      </c>
      <c r="H26" s="191"/>
      <c r="I26" s="191"/>
      <c r="J26" s="191"/>
      <c r="K26" s="191"/>
      <c r="L26" s="191"/>
      <c r="M26" s="192"/>
      <c r="N26" s="89"/>
      <c r="O26" s="89"/>
      <c r="P26" s="89"/>
      <c r="Q26" s="89"/>
      <c r="R26" s="89"/>
      <c r="S26" s="89"/>
      <c r="T26" s="89"/>
      <c r="U26" s="89"/>
      <c r="V26" s="89"/>
      <c r="W26" s="7" t="str">
        <f t="shared" si="9"/>
        <v/>
      </c>
      <c r="X26" s="12" t="e">
        <f t="shared" si="1"/>
        <v>#NUM!</v>
      </c>
      <c r="Y26" s="7" t="e">
        <f t="shared" si="11"/>
        <v>#NUM!</v>
      </c>
      <c r="Z26" s="7" t="str">
        <f t="shared" si="12"/>
        <v/>
      </c>
      <c r="AA26" s="11" t="e">
        <f t="shared" si="10"/>
        <v>#NUM!</v>
      </c>
      <c r="AB26" s="14" t="e">
        <f t="shared" si="2"/>
        <v>#NUM!</v>
      </c>
      <c r="AC26" s="11" t="e">
        <f t="shared" si="3"/>
        <v>#NUM!</v>
      </c>
      <c r="AD26" s="14" t="e">
        <f t="shared" si="4"/>
        <v>#NUM!</v>
      </c>
      <c r="AE26" s="11" t="e">
        <f t="shared" si="5"/>
        <v>#NUM!</v>
      </c>
      <c r="AF26" s="14" t="e">
        <f t="shared" si="6"/>
        <v>#NUM!</v>
      </c>
      <c r="AG26" s="11" t="e">
        <f t="shared" si="7"/>
        <v>#NUM!</v>
      </c>
      <c r="AH26" s="11" t="e">
        <f t="shared" si="13"/>
        <v>#NUM!</v>
      </c>
    </row>
    <row r="27" spans="1:52" ht="12.75" customHeight="1">
      <c r="A27" s="86" t="str">
        <f t="shared" si="8"/>
        <v/>
      </c>
      <c r="B27" s="87"/>
      <c r="C27" s="257"/>
      <c r="D27" s="86"/>
      <c r="E27" s="88" t="e">
        <f t="shared" si="0"/>
        <v>#NUM!</v>
      </c>
      <c r="G27" s="193" t="s">
        <v>248</v>
      </c>
      <c r="H27" s="191"/>
      <c r="I27" s="191"/>
      <c r="J27" s="191"/>
      <c r="K27" s="191"/>
      <c r="L27" s="191"/>
      <c r="M27" s="192"/>
      <c r="N27" s="89"/>
      <c r="O27" s="89"/>
      <c r="P27" s="89"/>
      <c r="Q27" s="89"/>
      <c r="R27" s="89"/>
      <c r="S27" s="89"/>
      <c r="T27" s="89"/>
      <c r="U27" s="89"/>
      <c r="V27" s="89"/>
      <c r="W27" s="7" t="str">
        <f t="shared" si="9"/>
        <v/>
      </c>
      <c r="X27" s="12" t="e">
        <f t="shared" si="1"/>
        <v>#NUM!</v>
      </c>
      <c r="Y27" s="7" t="e">
        <f t="shared" si="11"/>
        <v>#NUM!</v>
      </c>
      <c r="Z27" s="7" t="str">
        <f t="shared" si="12"/>
        <v/>
      </c>
      <c r="AA27" s="11" t="e">
        <f t="shared" si="10"/>
        <v>#NUM!</v>
      </c>
      <c r="AB27" s="14" t="e">
        <f t="shared" si="2"/>
        <v>#NUM!</v>
      </c>
      <c r="AC27" s="11" t="e">
        <f t="shared" si="3"/>
        <v>#NUM!</v>
      </c>
      <c r="AD27" s="14" t="e">
        <f t="shared" si="4"/>
        <v>#NUM!</v>
      </c>
      <c r="AE27" s="11" t="e">
        <f t="shared" si="5"/>
        <v>#NUM!</v>
      </c>
      <c r="AF27" s="14" t="e">
        <f t="shared" si="6"/>
        <v>#NUM!</v>
      </c>
      <c r="AG27" s="11" t="e">
        <f t="shared" si="7"/>
        <v>#NUM!</v>
      </c>
      <c r="AH27" s="11" t="e">
        <f t="shared" si="13"/>
        <v>#NUM!</v>
      </c>
      <c r="AI27">
        <v>1</v>
      </c>
      <c r="AJ27" s="5" t="e">
        <f>L11</f>
        <v>#NUM!</v>
      </c>
      <c r="AK27" t="s">
        <v>136</v>
      </c>
      <c r="AN27" s="8"/>
    </row>
    <row r="28" spans="1:52" ht="12.75" customHeight="1">
      <c r="A28" s="86" t="str">
        <f t="shared" si="8"/>
        <v/>
      </c>
      <c r="B28" s="87"/>
      <c r="C28" s="257"/>
      <c r="D28" s="86"/>
      <c r="E28" s="88" t="e">
        <f t="shared" si="0"/>
        <v>#NUM!</v>
      </c>
      <c r="G28" s="225" t="s">
        <v>247</v>
      </c>
      <c r="H28" s="191"/>
      <c r="I28" s="191"/>
      <c r="J28" s="191"/>
      <c r="K28" s="191"/>
      <c r="L28" s="191"/>
      <c r="M28" s="192"/>
      <c r="N28" s="89"/>
      <c r="O28" s="89"/>
      <c r="P28" s="89"/>
      <c r="Q28" s="89"/>
      <c r="R28" s="89"/>
      <c r="S28" s="89"/>
      <c r="T28" s="89"/>
      <c r="U28" s="89"/>
      <c r="V28" s="91"/>
      <c r="W28" s="7" t="str">
        <f t="shared" si="9"/>
        <v/>
      </c>
      <c r="X28" s="12" t="e">
        <f t="shared" si="1"/>
        <v>#NUM!</v>
      </c>
      <c r="Y28" s="7" t="e">
        <f t="shared" si="11"/>
        <v>#NUM!</v>
      </c>
      <c r="Z28" s="7" t="str">
        <f t="shared" si="12"/>
        <v/>
      </c>
      <c r="AA28" s="11" t="e">
        <f t="shared" si="10"/>
        <v>#NUM!</v>
      </c>
      <c r="AB28" s="14" t="e">
        <f t="shared" si="2"/>
        <v>#NUM!</v>
      </c>
      <c r="AC28" s="11" t="e">
        <f t="shared" si="3"/>
        <v>#NUM!</v>
      </c>
      <c r="AD28" s="14" t="e">
        <f t="shared" si="4"/>
        <v>#NUM!</v>
      </c>
      <c r="AE28" s="11" t="e">
        <f t="shared" si="5"/>
        <v>#NUM!</v>
      </c>
      <c r="AF28" s="14" t="e">
        <f t="shared" si="6"/>
        <v>#NUM!</v>
      </c>
      <c r="AG28" s="11" t="e">
        <f t="shared" si="7"/>
        <v>#NUM!</v>
      </c>
      <c r="AH28" s="11" t="e">
        <f t="shared" si="13"/>
        <v>#NUM!</v>
      </c>
      <c r="AI28" s="81">
        <f>MAX(A:A)</f>
        <v>1</v>
      </c>
      <c r="AJ28" s="5" t="e">
        <f>AJ27</f>
        <v>#NUM!</v>
      </c>
      <c r="AK28" t="s">
        <v>137</v>
      </c>
      <c r="AN28" s="8"/>
      <c r="AT28" s="102">
        <v>0</v>
      </c>
      <c r="AU28" t="s">
        <v>163</v>
      </c>
    </row>
    <row r="29" spans="1:52" ht="12.75" customHeight="1">
      <c r="A29" s="86" t="str">
        <f t="shared" si="8"/>
        <v/>
      </c>
      <c r="B29" s="87"/>
      <c r="C29" s="257"/>
      <c r="D29" s="86"/>
      <c r="E29" s="88" t="e">
        <f t="shared" si="0"/>
        <v>#NUM!</v>
      </c>
      <c r="G29" s="193" t="s">
        <v>246</v>
      </c>
      <c r="H29" s="191"/>
      <c r="I29" s="191"/>
      <c r="J29" s="191"/>
      <c r="K29" s="191"/>
      <c r="L29" s="191"/>
      <c r="M29" s="192"/>
      <c r="N29" s="89"/>
      <c r="O29" s="89"/>
      <c r="P29" s="89"/>
      <c r="Q29" s="89"/>
      <c r="R29" s="89"/>
      <c r="S29" s="89"/>
      <c r="T29" s="89"/>
      <c r="U29" s="89"/>
      <c r="V29" s="91"/>
      <c r="W29" s="7" t="str">
        <f t="shared" si="9"/>
        <v/>
      </c>
      <c r="X29" s="12" t="e">
        <f t="shared" si="1"/>
        <v>#NUM!</v>
      </c>
      <c r="Y29" s="7" t="e">
        <f t="shared" si="11"/>
        <v>#NUM!</v>
      </c>
      <c r="Z29" s="7" t="str">
        <f t="shared" si="12"/>
        <v/>
      </c>
      <c r="AA29" s="11" t="e">
        <f t="shared" si="10"/>
        <v>#NUM!</v>
      </c>
      <c r="AB29" s="14" t="e">
        <f t="shared" si="2"/>
        <v>#NUM!</v>
      </c>
      <c r="AC29" s="11" t="e">
        <f t="shared" si="3"/>
        <v>#NUM!</v>
      </c>
      <c r="AD29" s="14" t="e">
        <f t="shared" si="4"/>
        <v>#NUM!</v>
      </c>
      <c r="AE29" s="11" t="e">
        <f t="shared" si="5"/>
        <v>#NUM!</v>
      </c>
      <c r="AF29" s="14" t="e">
        <f t="shared" si="6"/>
        <v>#NUM!</v>
      </c>
      <c r="AG29" s="11" t="e">
        <f t="shared" si="7"/>
        <v>#NUM!</v>
      </c>
      <c r="AH29" s="11" t="e">
        <f t="shared" si="13"/>
        <v>#NUM!</v>
      </c>
      <c r="AI29">
        <v>1</v>
      </c>
      <c r="AJ29" t="e">
        <f>L11-3*AI22</f>
        <v>#NUM!</v>
      </c>
      <c r="AK29" t="s">
        <v>26</v>
      </c>
      <c r="AN29" s="8"/>
      <c r="AT29" s="102">
        <v>1.64</v>
      </c>
      <c r="AU29" t="e">
        <f>"Possible "&amp;IF($V$12&lt;0,"Low","High")&amp;" bias"</f>
        <v>#NUM!</v>
      </c>
    </row>
    <row r="30" spans="1:52" ht="12.75" customHeight="1">
      <c r="A30" s="86" t="str">
        <f t="shared" si="8"/>
        <v/>
      </c>
      <c r="B30" s="87"/>
      <c r="C30" s="257"/>
      <c r="D30" s="86"/>
      <c r="E30" s="88" t="e">
        <f t="shared" si="0"/>
        <v>#NUM!</v>
      </c>
      <c r="G30" s="226" t="s">
        <v>260</v>
      </c>
      <c r="H30" s="227"/>
      <c r="I30" s="227"/>
      <c r="J30" s="227"/>
      <c r="K30" s="227"/>
      <c r="L30" s="227"/>
      <c r="M30" s="228"/>
      <c r="V30" s="89"/>
      <c r="W30" s="7" t="str">
        <f t="shared" si="9"/>
        <v/>
      </c>
      <c r="X30" s="12" t="e">
        <f t="shared" si="1"/>
        <v>#NUM!</v>
      </c>
      <c r="Y30" s="7" t="e">
        <f t="shared" si="11"/>
        <v>#NUM!</v>
      </c>
      <c r="Z30" s="7" t="str">
        <f t="shared" si="12"/>
        <v/>
      </c>
      <c r="AA30" s="11" t="e">
        <f t="shared" si="10"/>
        <v>#NUM!</v>
      </c>
      <c r="AB30" s="14" t="e">
        <f t="shared" si="2"/>
        <v>#NUM!</v>
      </c>
      <c r="AC30" s="11" t="e">
        <f t="shared" si="3"/>
        <v>#NUM!</v>
      </c>
      <c r="AD30" s="14" t="e">
        <f t="shared" si="4"/>
        <v>#NUM!</v>
      </c>
      <c r="AE30" s="11" t="e">
        <f t="shared" si="5"/>
        <v>#NUM!</v>
      </c>
      <c r="AF30" s="14" t="e">
        <f t="shared" si="6"/>
        <v>#NUM!</v>
      </c>
      <c r="AG30" s="11" t="e">
        <f t="shared" si="7"/>
        <v>#NUM!</v>
      </c>
      <c r="AH30" s="11" t="e">
        <f t="shared" si="13"/>
        <v>#NUM!</v>
      </c>
      <c r="AI30" s="11">
        <f>AI28</f>
        <v>1</v>
      </c>
      <c r="AJ30" t="e">
        <f>AJ29</f>
        <v>#NUM!</v>
      </c>
      <c r="AK30" t="s">
        <v>26</v>
      </c>
      <c r="AT30" s="102">
        <v>2</v>
      </c>
      <c r="AU30" t="e">
        <f>"Significant "&amp;IF($V$12&lt;0,"Low","High")&amp;" bias"</f>
        <v>#NUM!</v>
      </c>
    </row>
    <row r="31" spans="1:52" ht="12.75" customHeight="1">
      <c r="A31" s="86" t="str">
        <f t="shared" si="8"/>
        <v/>
      </c>
      <c r="B31" s="87"/>
      <c r="C31" s="257"/>
      <c r="D31" s="86"/>
      <c r="E31" s="88" t="e">
        <f t="shared" si="0"/>
        <v>#NUM!</v>
      </c>
      <c r="G31" s="229" t="s">
        <v>263</v>
      </c>
      <c r="H31" s="230"/>
      <c r="I31" s="230"/>
      <c r="J31" s="230"/>
      <c r="K31" s="230"/>
      <c r="L31" s="230"/>
      <c r="M31" s="231"/>
      <c r="N31" s="89"/>
      <c r="O31" s="89"/>
      <c r="P31" s="89"/>
      <c r="Q31" s="89"/>
      <c r="R31" s="89"/>
      <c r="S31" s="89"/>
      <c r="T31" s="89"/>
      <c r="U31" s="89"/>
      <c r="V31" s="91"/>
      <c r="W31" s="7" t="str">
        <f t="shared" si="9"/>
        <v/>
      </c>
      <c r="X31" s="12" t="e">
        <f t="shared" si="1"/>
        <v>#NUM!</v>
      </c>
      <c r="Y31" s="7" t="e">
        <f t="shared" si="11"/>
        <v>#NUM!</v>
      </c>
      <c r="Z31" s="7" t="str">
        <f t="shared" si="12"/>
        <v/>
      </c>
      <c r="AA31" s="11" t="e">
        <f t="shared" si="10"/>
        <v>#NUM!</v>
      </c>
      <c r="AB31" s="14" t="e">
        <f t="shared" si="2"/>
        <v>#NUM!</v>
      </c>
      <c r="AC31" s="11" t="e">
        <f t="shared" si="3"/>
        <v>#NUM!</v>
      </c>
      <c r="AD31" s="14" t="e">
        <f t="shared" si="4"/>
        <v>#NUM!</v>
      </c>
      <c r="AE31" s="11" t="e">
        <f t="shared" si="5"/>
        <v>#NUM!</v>
      </c>
      <c r="AF31" s="14" t="e">
        <f t="shared" si="6"/>
        <v>#NUM!</v>
      </c>
      <c r="AG31" s="11" t="e">
        <f t="shared" si="7"/>
        <v>#NUM!</v>
      </c>
      <c r="AH31" s="11" t="e">
        <f t="shared" si="13"/>
        <v>#NUM!</v>
      </c>
      <c r="AI31">
        <v>1</v>
      </c>
      <c r="AJ31" t="e">
        <f>L11+3*AI22</f>
        <v>#NUM!</v>
      </c>
      <c r="AK31" t="s">
        <v>27</v>
      </c>
      <c r="AT31" s="102">
        <v>3</v>
      </c>
      <c r="AU31" t="e">
        <f>"Highly significant "&amp;IF($V$12&lt;0,"Low","High")&amp;" bias"</f>
        <v>#NUM!</v>
      </c>
    </row>
    <row r="32" spans="1:52" ht="12.75" customHeight="1">
      <c r="A32" s="86" t="str">
        <f t="shared" si="8"/>
        <v/>
      </c>
      <c r="B32" s="87"/>
      <c r="C32" s="257"/>
      <c r="D32" s="86"/>
      <c r="E32" s="88" t="e">
        <f t="shared" si="0"/>
        <v>#NUM!</v>
      </c>
      <c r="G32" s="150" t="s">
        <v>129</v>
      </c>
      <c r="H32" s="133"/>
      <c r="I32" s="133"/>
      <c r="J32" s="133"/>
      <c r="K32" s="133"/>
      <c r="L32" s="133"/>
      <c r="M32" s="133"/>
      <c r="N32" s="89"/>
      <c r="O32" s="89"/>
      <c r="P32" s="89"/>
      <c r="Q32" s="89"/>
      <c r="R32" s="89"/>
      <c r="S32" s="89"/>
      <c r="T32" s="89"/>
      <c r="U32" s="89"/>
      <c r="V32" s="91"/>
      <c r="W32" s="7" t="str">
        <f t="shared" si="9"/>
        <v/>
      </c>
      <c r="X32" s="12" t="e">
        <f t="shared" si="1"/>
        <v>#NUM!</v>
      </c>
      <c r="Y32" s="7" t="e">
        <f t="shared" si="11"/>
        <v>#NUM!</v>
      </c>
      <c r="Z32" s="7" t="str">
        <f t="shared" si="12"/>
        <v/>
      </c>
      <c r="AA32" s="11" t="e">
        <f t="shared" si="10"/>
        <v>#NUM!</v>
      </c>
      <c r="AB32" s="14" t="e">
        <f t="shared" si="2"/>
        <v>#NUM!</v>
      </c>
      <c r="AC32" s="11" t="e">
        <f t="shared" si="3"/>
        <v>#NUM!</v>
      </c>
      <c r="AD32" s="14" t="e">
        <f t="shared" si="4"/>
        <v>#NUM!</v>
      </c>
      <c r="AE32" s="11" t="e">
        <f t="shared" si="5"/>
        <v>#NUM!</v>
      </c>
      <c r="AF32" s="14" t="e">
        <f t="shared" si="6"/>
        <v>#NUM!</v>
      </c>
      <c r="AG32" s="11" t="e">
        <f t="shared" si="7"/>
        <v>#NUM!</v>
      </c>
      <c r="AH32" s="11" t="e">
        <f t="shared" si="13"/>
        <v>#NUM!</v>
      </c>
      <c r="AI32" s="81">
        <f>AI28</f>
        <v>1</v>
      </c>
      <c r="AJ32" t="e">
        <f>AJ31</f>
        <v>#NUM!</v>
      </c>
      <c r="AK32" t="s">
        <v>27</v>
      </c>
    </row>
    <row r="33" spans="1:47">
      <c r="A33" s="86" t="str">
        <f t="shared" si="8"/>
        <v/>
      </c>
      <c r="B33" s="87"/>
      <c r="C33" s="257"/>
      <c r="D33" s="86"/>
      <c r="E33" s="88" t="e">
        <f t="shared" si="0"/>
        <v>#NUM!</v>
      </c>
      <c r="G33" s="182" t="s">
        <v>249</v>
      </c>
      <c r="H33" s="183"/>
      <c r="I33" s="183"/>
      <c r="J33" s="183"/>
      <c r="K33" s="183"/>
      <c r="L33" s="183"/>
      <c r="M33" s="184"/>
      <c r="N33" s="89"/>
      <c r="O33" s="89"/>
      <c r="P33" s="89"/>
      <c r="Q33" s="89"/>
      <c r="R33" s="89"/>
      <c r="S33" s="89"/>
      <c r="T33" s="89"/>
      <c r="U33" s="89"/>
      <c r="V33" s="91"/>
      <c r="W33" s="7" t="str">
        <f t="shared" si="9"/>
        <v/>
      </c>
      <c r="X33" s="12" t="e">
        <f t="shared" si="1"/>
        <v>#NUM!</v>
      </c>
      <c r="Y33" s="7" t="e">
        <f t="shared" si="11"/>
        <v>#NUM!</v>
      </c>
      <c r="Z33" s="7" t="str">
        <f t="shared" si="12"/>
        <v/>
      </c>
      <c r="AA33" s="11" t="e">
        <f t="shared" si="10"/>
        <v>#NUM!</v>
      </c>
      <c r="AB33" s="14" t="e">
        <f t="shared" si="2"/>
        <v>#NUM!</v>
      </c>
      <c r="AC33" s="11" t="e">
        <f t="shared" si="3"/>
        <v>#NUM!</v>
      </c>
      <c r="AD33" s="14" t="e">
        <f t="shared" si="4"/>
        <v>#NUM!</v>
      </c>
      <c r="AE33" s="11" t="e">
        <f t="shared" si="5"/>
        <v>#NUM!</v>
      </c>
      <c r="AF33" s="14" t="e">
        <f t="shared" si="6"/>
        <v>#NUM!</v>
      </c>
      <c r="AG33" s="11" t="e">
        <f t="shared" si="7"/>
        <v>#NUM!</v>
      </c>
      <c r="AH33" s="11" t="e">
        <f t="shared" si="13"/>
        <v>#NUM!</v>
      </c>
      <c r="AI33" s="65"/>
    </row>
    <row r="34" spans="1:47">
      <c r="A34" s="86" t="str">
        <f t="shared" si="8"/>
        <v/>
      </c>
      <c r="B34" s="87"/>
      <c r="C34" s="257"/>
      <c r="D34" s="86"/>
      <c r="E34" s="88" t="e">
        <f t="shared" si="0"/>
        <v>#NUM!</v>
      </c>
      <c r="G34" s="187" t="s">
        <v>276</v>
      </c>
      <c r="H34" s="185"/>
      <c r="I34" s="185"/>
      <c r="J34" s="185"/>
      <c r="K34" s="185"/>
      <c r="L34" s="185"/>
      <c r="M34" s="186"/>
      <c r="N34" s="89"/>
      <c r="O34" s="89"/>
      <c r="P34" s="89"/>
      <c r="Q34" s="89"/>
      <c r="R34" s="89"/>
      <c r="S34" s="89"/>
      <c r="T34" s="89"/>
      <c r="U34" s="89"/>
      <c r="V34" s="91"/>
      <c r="W34" s="7" t="str">
        <f t="shared" si="9"/>
        <v/>
      </c>
      <c r="X34" s="12" t="e">
        <f t="shared" si="1"/>
        <v>#NUM!</v>
      </c>
      <c r="Y34" s="7" t="e">
        <f t="shared" si="11"/>
        <v>#NUM!</v>
      </c>
      <c r="Z34" s="7" t="str">
        <f t="shared" si="12"/>
        <v/>
      </c>
      <c r="AA34" s="11" t="e">
        <f t="shared" si="10"/>
        <v>#NUM!</v>
      </c>
      <c r="AB34" s="14" t="e">
        <f t="shared" si="2"/>
        <v>#NUM!</v>
      </c>
      <c r="AC34" s="11" t="e">
        <f t="shared" si="3"/>
        <v>#NUM!</v>
      </c>
      <c r="AD34" s="14" t="e">
        <f t="shared" si="4"/>
        <v>#NUM!</v>
      </c>
      <c r="AE34" s="11" t="e">
        <f t="shared" si="5"/>
        <v>#NUM!</v>
      </c>
      <c r="AF34" s="14" t="e">
        <f t="shared" si="6"/>
        <v>#NUM!</v>
      </c>
      <c r="AG34" s="11" t="e">
        <f t="shared" si="7"/>
        <v>#NUM!</v>
      </c>
      <c r="AH34" s="11" t="e">
        <f t="shared" si="13"/>
        <v>#NUM!</v>
      </c>
      <c r="AI34" s="81" t="e">
        <f>MAX(ABS(MAX(AH9:AH509)),ABS(MIN(AH9:AH509)))</f>
        <v>#NUM!</v>
      </c>
      <c r="AJ34" t="s">
        <v>190</v>
      </c>
      <c r="AK34" t="e">
        <f>IF(AI34&gt;8,"Probable shift or trend present","")</f>
        <v>#NUM!</v>
      </c>
      <c r="AT34" s="101">
        <v>1</v>
      </c>
      <c r="AU34" t="s">
        <v>184</v>
      </c>
    </row>
    <row r="35" spans="1:47">
      <c r="A35" s="86" t="str">
        <f t="shared" si="8"/>
        <v/>
      </c>
      <c r="B35" s="87"/>
      <c r="C35" s="257"/>
      <c r="D35" s="86"/>
      <c r="E35" s="88" t="e">
        <f t="shared" si="0"/>
        <v>#NUM!</v>
      </c>
      <c r="G35" s="187" t="s">
        <v>256</v>
      </c>
      <c r="H35" s="185"/>
      <c r="I35" s="185"/>
      <c r="J35" s="185"/>
      <c r="K35" s="185"/>
      <c r="L35" s="185"/>
      <c r="M35" s="186"/>
      <c r="N35" s="89"/>
      <c r="O35" s="89"/>
      <c r="P35" s="89"/>
      <c r="Q35" s="89"/>
      <c r="R35" s="89"/>
      <c r="S35" s="89"/>
      <c r="T35" s="89"/>
      <c r="U35" s="89"/>
      <c r="V35" s="91"/>
      <c r="W35" s="7" t="str">
        <f t="shared" si="9"/>
        <v/>
      </c>
      <c r="X35" s="12" t="e">
        <f t="shared" si="1"/>
        <v>#NUM!</v>
      </c>
      <c r="Y35" s="7" t="e">
        <f t="shared" si="11"/>
        <v>#NUM!</v>
      </c>
      <c r="Z35" s="7" t="str">
        <f t="shared" si="12"/>
        <v/>
      </c>
      <c r="AA35" s="11" t="e">
        <f t="shared" si="10"/>
        <v>#NUM!</v>
      </c>
      <c r="AB35" s="14" t="e">
        <f t="shared" si="2"/>
        <v>#NUM!</v>
      </c>
      <c r="AC35" s="11" t="e">
        <f t="shared" si="3"/>
        <v>#NUM!</v>
      </c>
      <c r="AD35" s="14" t="e">
        <f t="shared" si="4"/>
        <v>#NUM!</v>
      </c>
      <c r="AE35" s="11" t="e">
        <f t="shared" si="5"/>
        <v>#NUM!</v>
      </c>
      <c r="AF35" s="14" t="e">
        <f t="shared" si="6"/>
        <v>#NUM!</v>
      </c>
      <c r="AG35" s="11" t="e">
        <f t="shared" si="7"/>
        <v>#NUM!</v>
      </c>
      <c r="AH35" s="11" t="e">
        <f t="shared" si="13"/>
        <v>#NUM!</v>
      </c>
      <c r="AI35" s="65"/>
      <c r="AT35" s="101">
        <v>2</v>
      </c>
      <c r="AU35" t="s">
        <v>185</v>
      </c>
    </row>
    <row r="36" spans="1:47">
      <c r="A36" s="86" t="str">
        <f t="shared" si="8"/>
        <v/>
      </c>
      <c r="B36" s="87"/>
      <c r="C36" s="257"/>
      <c r="D36" s="86"/>
      <c r="E36" s="88" t="e">
        <f t="shared" si="0"/>
        <v>#NUM!</v>
      </c>
      <c r="G36" s="187" t="s">
        <v>250</v>
      </c>
      <c r="H36" s="185"/>
      <c r="I36" s="185"/>
      <c r="J36" s="185"/>
      <c r="K36" s="185"/>
      <c r="L36" s="185"/>
      <c r="M36" s="186"/>
      <c r="N36" s="89"/>
      <c r="O36" s="89"/>
      <c r="P36" s="89"/>
      <c r="Q36" s="89"/>
      <c r="R36" s="89"/>
      <c r="S36" s="89"/>
      <c r="T36" s="89"/>
      <c r="U36" s="89"/>
      <c r="V36" s="91"/>
      <c r="W36" s="7" t="str">
        <f t="shared" si="9"/>
        <v/>
      </c>
      <c r="X36" s="12" t="e">
        <f t="shared" si="1"/>
        <v>#NUM!</v>
      </c>
      <c r="Y36" s="7" t="e">
        <f t="shared" si="11"/>
        <v>#NUM!</v>
      </c>
      <c r="Z36" s="7" t="str">
        <f t="shared" si="12"/>
        <v/>
      </c>
      <c r="AA36" s="11" t="e">
        <f t="shared" si="10"/>
        <v>#NUM!</v>
      </c>
      <c r="AB36" s="14" t="e">
        <f t="shared" si="2"/>
        <v>#NUM!</v>
      </c>
      <c r="AC36" s="11" t="e">
        <f t="shared" si="3"/>
        <v>#NUM!</v>
      </c>
      <c r="AD36" s="14" t="e">
        <f t="shared" si="4"/>
        <v>#NUM!</v>
      </c>
      <c r="AE36" s="11" t="e">
        <f t="shared" si="5"/>
        <v>#NUM!</v>
      </c>
      <c r="AF36" s="14" t="e">
        <f t="shared" si="6"/>
        <v>#NUM!</v>
      </c>
      <c r="AG36" s="11" t="e">
        <f t="shared" si="7"/>
        <v>#NUM!</v>
      </c>
      <c r="AH36" s="11" t="e">
        <f t="shared" si="13"/>
        <v>#NUM!</v>
      </c>
      <c r="AI36" s="65"/>
      <c r="AT36" s="101">
        <v>3</v>
      </c>
      <c r="AU36" t="s">
        <v>186</v>
      </c>
    </row>
    <row r="37" spans="1:47">
      <c r="A37" s="86" t="str">
        <f t="shared" si="8"/>
        <v/>
      </c>
      <c r="B37" s="87"/>
      <c r="C37" s="257"/>
      <c r="D37" s="86"/>
      <c r="E37" s="88" t="e">
        <f t="shared" si="0"/>
        <v>#NUM!</v>
      </c>
      <c r="G37" s="187" t="s">
        <v>268</v>
      </c>
      <c r="H37" s="185"/>
      <c r="I37" s="185"/>
      <c r="J37" s="185"/>
      <c r="K37" s="185"/>
      <c r="L37" s="185"/>
      <c r="M37" s="186"/>
      <c r="N37" s="89"/>
      <c r="O37" s="89"/>
      <c r="P37" s="89"/>
      <c r="Q37" s="89"/>
      <c r="R37" s="89"/>
      <c r="S37" s="89"/>
      <c r="T37" s="89"/>
      <c r="U37" s="89"/>
      <c r="V37" s="91"/>
      <c r="W37" s="7" t="str">
        <f t="shared" si="9"/>
        <v/>
      </c>
      <c r="X37" s="12" t="e">
        <f t="shared" si="1"/>
        <v>#NUM!</v>
      </c>
      <c r="Y37" s="7" t="e">
        <f t="shared" si="11"/>
        <v>#NUM!</v>
      </c>
      <c r="Z37" s="7" t="str">
        <f t="shared" si="12"/>
        <v/>
      </c>
      <c r="AA37" s="11" t="e">
        <f t="shared" si="10"/>
        <v>#NUM!</v>
      </c>
      <c r="AB37" s="14" t="e">
        <f t="shared" si="2"/>
        <v>#NUM!</v>
      </c>
      <c r="AC37" s="11" t="e">
        <f t="shared" si="3"/>
        <v>#NUM!</v>
      </c>
      <c r="AD37" s="14" t="e">
        <f t="shared" si="4"/>
        <v>#NUM!</v>
      </c>
      <c r="AE37" s="11" t="e">
        <f t="shared" si="5"/>
        <v>#NUM!</v>
      </c>
      <c r="AF37" s="14" t="e">
        <f t="shared" si="6"/>
        <v>#NUM!</v>
      </c>
      <c r="AG37" s="11" t="e">
        <f t="shared" si="7"/>
        <v>#NUM!</v>
      </c>
      <c r="AH37" s="11" t="e">
        <f t="shared" si="13"/>
        <v>#NUM!</v>
      </c>
      <c r="AI37" s="65"/>
    </row>
    <row r="38" spans="1:47">
      <c r="A38" s="86" t="str">
        <f t="shared" si="8"/>
        <v/>
      </c>
      <c r="B38" s="87"/>
      <c r="C38" s="257"/>
      <c r="D38" s="86"/>
      <c r="E38" s="88" t="e">
        <f t="shared" si="0"/>
        <v>#NUM!</v>
      </c>
      <c r="G38" s="232" t="s">
        <v>266</v>
      </c>
      <c r="H38" s="233"/>
      <c r="I38" s="233"/>
      <c r="J38" s="233"/>
      <c r="K38" s="233"/>
      <c r="L38" s="233"/>
      <c r="M38" s="234"/>
      <c r="N38" s="89"/>
      <c r="O38" s="89"/>
      <c r="P38" s="89"/>
      <c r="Q38" s="89"/>
      <c r="R38" s="89"/>
      <c r="S38" s="89"/>
      <c r="T38" s="89"/>
      <c r="U38" s="89"/>
      <c r="V38" s="91"/>
      <c r="W38" s="7" t="str">
        <f t="shared" si="9"/>
        <v/>
      </c>
      <c r="X38" s="12" t="e">
        <f t="shared" si="1"/>
        <v>#NUM!</v>
      </c>
      <c r="Y38" s="7" t="e">
        <f t="shared" si="11"/>
        <v>#NUM!</v>
      </c>
      <c r="Z38" s="7" t="str">
        <f t="shared" si="12"/>
        <v/>
      </c>
      <c r="AA38" s="11" t="e">
        <f t="shared" si="10"/>
        <v>#NUM!</v>
      </c>
      <c r="AB38" s="14" t="e">
        <f t="shared" si="2"/>
        <v>#NUM!</v>
      </c>
      <c r="AC38" s="11" t="e">
        <f t="shared" si="3"/>
        <v>#NUM!</v>
      </c>
      <c r="AD38" s="14" t="e">
        <f t="shared" si="4"/>
        <v>#NUM!</v>
      </c>
      <c r="AE38" s="11" t="e">
        <f t="shared" si="5"/>
        <v>#NUM!</v>
      </c>
      <c r="AF38" s="14" t="e">
        <f t="shared" si="6"/>
        <v>#NUM!</v>
      </c>
      <c r="AG38" s="11" t="e">
        <f t="shared" si="7"/>
        <v>#NUM!</v>
      </c>
      <c r="AH38" s="11" t="e">
        <f t="shared" si="13"/>
        <v>#NUM!</v>
      </c>
      <c r="AI38" s="65"/>
      <c r="AT38" s="101">
        <v>0</v>
      </c>
      <c r="AU38">
        <v>0.09</v>
      </c>
    </row>
    <row r="39" spans="1:47">
      <c r="A39" s="86" t="str">
        <f t="shared" si="8"/>
        <v/>
      </c>
      <c r="B39" s="87"/>
      <c r="C39" s="257"/>
      <c r="D39" s="86"/>
      <c r="E39" s="88" t="e">
        <f t="shared" si="0"/>
        <v>#NUM!</v>
      </c>
      <c r="G39" s="232" t="s">
        <v>265</v>
      </c>
      <c r="H39" s="233"/>
      <c r="I39" s="233"/>
      <c r="J39" s="233"/>
      <c r="K39" s="233"/>
      <c r="L39" s="233"/>
      <c r="M39" s="234"/>
      <c r="N39" s="89"/>
      <c r="O39" s="89"/>
      <c r="P39" s="89"/>
      <c r="Q39" s="89"/>
      <c r="R39" s="89"/>
      <c r="S39" s="89"/>
      <c r="T39" s="89"/>
      <c r="U39" s="89"/>
      <c r="V39" s="91"/>
      <c r="W39" s="7" t="str">
        <f t="shared" si="9"/>
        <v/>
      </c>
      <c r="X39" s="12" t="e">
        <f t="shared" si="1"/>
        <v>#NUM!</v>
      </c>
      <c r="Y39" s="7" t="e">
        <f t="shared" si="11"/>
        <v>#NUM!</v>
      </c>
      <c r="Z39" s="7" t="str">
        <f t="shared" si="12"/>
        <v/>
      </c>
      <c r="AA39" s="11" t="e">
        <f t="shared" si="10"/>
        <v>#NUM!</v>
      </c>
      <c r="AB39" s="14" t="e">
        <f t="shared" si="2"/>
        <v>#NUM!</v>
      </c>
      <c r="AC39" s="11" t="e">
        <f t="shared" si="3"/>
        <v>#NUM!</v>
      </c>
      <c r="AD39" s="14" t="e">
        <f t="shared" si="4"/>
        <v>#NUM!</v>
      </c>
      <c r="AE39" s="11" t="e">
        <f t="shared" si="5"/>
        <v>#NUM!</v>
      </c>
      <c r="AF39" s="14" t="e">
        <f t="shared" si="6"/>
        <v>#NUM!</v>
      </c>
      <c r="AG39" s="11" t="e">
        <f t="shared" si="7"/>
        <v>#NUM!</v>
      </c>
      <c r="AH39" s="11" t="e">
        <f t="shared" si="13"/>
        <v>#NUM!</v>
      </c>
      <c r="AI39" s="65"/>
      <c r="AT39" s="101">
        <v>0.02</v>
      </c>
      <c r="AU39">
        <v>0.08</v>
      </c>
    </row>
    <row r="40" spans="1:47">
      <c r="A40" s="86" t="str">
        <f t="shared" si="8"/>
        <v/>
      </c>
      <c r="B40" s="87"/>
      <c r="C40" s="257"/>
      <c r="D40" s="86"/>
      <c r="E40" s="88" t="e">
        <f t="shared" si="0"/>
        <v>#NUM!</v>
      </c>
      <c r="G40" s="232" t="s">
        <v>259</v>
      </c>
      <c r="H40" s="233"/>
      <c r="I40" s="233"/>
      <c r="J40" s="233"/>
      <c r="K40" s="233"/>
      <c r="L40" s="233"/>
      <c r="M40" s="234"/>
      <c r="N40" s="89"/>
      <c r="O40" s="89"/>
      <c r="P40" s="89"/>
      <c r="Q40" s="89"/>
      <c r="R40" s="89"/>
      <c r="S40" s="89"/>
      <c r="T40" s="89"/>
      <c r="U40" s="89"/>
      <c r="V40" s="91"/>
      <c r="W40" s="7" t="str">
        <f t="shared" si="9"/>
        <v/>
      </c>
      <c r="X40" s="12" t="e">
        <f t="shared" si="1"/>
        <v>#NUM!</v>
      </c>
      <c r="Y40" s="7" t="e">
        <f t="shared" si="11"/>
        <v>#NUM!</v>
      </c>
      <c r="Z40" s="7" t="str">
        <f t="shared" si="12"/>
        <v/>
      </c>
      <c r="AA40" s="11" t="e">
        <f t="shared" si="10"/>
        <v>#NUM!</v>
      </c>
      <c r="AB40" s="14" t="e">
        <f t="shared" si="2"/>
        <v>#NUM!</v>
      </c>
      <c r="AC40" s="11" t="e">
        <f t="shared" si="3"/>
        <v>#NUM!</v>
      </c>
      <c r="AD40" s="14" t="e">
        <f t="shared" si="4"/>
        <v>#NUM!</v>
      </c>
      <c r="AE40" s="11" t="e">
        <f t="shared" si="5"/>
        <v>#NUM!</v>
      </c>
      <c r="AF40" s="14" t="e">
        <f t="shared" si="6"/>
        <v>#NUM!</v>
      </c>
      <c r="AG40" s="11" t="e">
        <f t="shared" si="7"/>
        <v>#NUM!</v>
      </c>
      <c r="AH40" s="11" t="e">
        <f t="shared" si="13"/>
        <v>#NUM!</v>
      </c>
      <c r="AI40" s="65"/>
      <c r="AT40" s="101">
        <v>0.1</v>
      </c>
      <c r="AU40">
        <v>7.0000000000000007E-2</v>
      </c>
    </row>
    <row r="41" spans="1:47">
      <c r="A41" s="86" t="str">
        <f t="shared" si="8"/>
        <v/>
      </c>
      <c r="B41" s="87"/>
      <c r="C41" s="257"/>
      <c r="D41" s="86"/>
      <c r="E41" s="88" t="e">
        <f t="shared" si="0"/>
        <v>#NUM!</v>
      </c>
      <c r="G41" s="187" t="s">
        <v>251</v>
      </c>
      <c r="H41" s="235"/>
      <c r="I41" s="235"/>
      <c r="J41" s="235"/>
      <c r="K41" s="235"/>
      <c r="L41" s="235"/>
      <c r="M41" s="236"/>
      <c r="N41" s="89"/>
      <c r="O41" s="89"/>
      <c r="P41" s="89"/>
      <c r="Q41" s="89"/>
      <c r="R41" s="89"/>
      <c r="S41" s="89"/>
      <c r="T41" s="89"/>
      <c r="U41" s="89"/>
      <c r="V41" s="91"/>
      <c r="W41" s="7" t="str">
        <f t="shared" si="9"/>
        <v/>
      </c>
      <c r="X41" s="12" t="e">
        <f t="shared" si="1"/>
        <v>#NUM!</v>
      </c>
      <c r="Y41" s="7" t="e">
        <f t="shared" si="11"/>
        <v>#NUM!</v>
      </c>
      <c r="Z41" s="7" t="str">
        <f t="shared" si="12"/>
        <v/>
      </c>
      <c r="AA41" s="11" t="e">
        <f t="shared" si="10"/>
        <v>#NUM!</v>
      </c>
      <c r="AB41" s="14" t="e">
        <f t="shared" si="2"/>
        <v>#NUM!</v>
      </c>
      <c r="AC41" s="11" t="e">
        <f t="shared" si="3"/>
        <v>#NUM!</v>
      </c>
      <c r="AD41" s="14" t="e">
        <f t="shared" si="4"/>
        <v>#NUM!</v>
      </c>
      <c r="AE41" s="11" t="e">
        <f t="shared" si="5"/>
        <v>#NUM!</v>
      </c>
      <c r="AF41" s="14" t="e">
        <f t="shared" si="6"/>
        <v>#NUM!</v>
      </c>
      <c r="AG41" s="11" t="e">
        <f t="shared" si="7"/>
        <v>#NUM!</v>
      </c>
      <c r="AH41" s="11" t="e">
        <f t="shared" si="13"/>
        <v>#NUM!</v>
      </c>
      <c r="AI41" s="65"/>
      <c r="AT41" s="101">
        <v>0.2</v>
      </c>
      <c r="AU41">
        <v>0.06</v>
      </c>
    </row>
    <row r="42" spans="1:47">
      <c r="A42" s="86" t="str">
        <f t="shared" si="8"/>
        <v/>
      </c>
      <c r="B42" s="87"/>
      <c r="C42" s="257"/>
      <c r="D42" s="86"/>
      <c r="E42" s="88" t="e">
        <f t="shared" si="0"/>
        <v>#NUM!</v>
      </c>
      <c r="G42" s="187" t="s">
        <v>277</v>
      </c>
      <c r="H42" s="235"/>
      <c r="I42" s="235"/>
      <c r="J42" s="235"/>
      <c r="K42" s="235"/>
      <c r="L42" s="235"/>
      <c r="M42" s="236"/>
      <c r="N42" s="89"/>
      <c r="O42" s="89"/>
      <c r="P42" s="89"/>
      <c r="Q42" s="89"/>
      <c r="R42" s="89"/>
      <c r="S42" s="89"/>
      <c r="T42" s="89"/>
      <c r="U42" s="89"/>
      <c r="V42" s="91"/>
      <c r="W42" s="7" t="str">
        <f t="shared" si="9"/>
        <v/>
      </c>
      <c r="X42" s="12" t="e">
        <f t="shared" si="1"/>
        <v>#NUM!</v>
      </c>
      <c r="Y42" s="7" t="e">
        <f t="shared" si="11"/>
        <v>#NUM!</v>
      </c>
      <c r="Z42" s="7" t="str">
        <f t="shared" si="12"/>
        <v/>
      </c>
      <c r="AA42" s="11" t="e">
        <f t="shared" si="10"/>
        <v>#NUM!</v>
      </c>
      <c r="AB42" s="14" t="e">
        <f t="shared" si="2"/>
        <v>#NUM!</v>
      </c>
      <c r="AC42" s="11" t="e">
        <f t="shared" si="3"/>
        <v>#NUM!</v>
      </c>
      <c r="AD42" s="14" t="e">
        <f t="shared" si="4"/>
        <v>#NUM!</v>
      </c>
      <c r="AE42" s="11" t="e">
        <f t="shared" si="5"/>
        <v>#NUM!</v>
      </c>
      <c r="AF42" s="14" t="e">
        <f t="shared" si="6"/>
        <v>#NUM!</v>
      </c>
      <c r="AG42" s="11" t="e">
        <f t="shared" si="7"/>
        <v>#NUM!</v>
      </c>
      <c r="AH42" s="11" t="e">
        <f t="shared" si="13"/>
        <v>#NUM!</v>
      </c>
      <c r="AI42" s="65"/>
      <c r="AT42" s="101">
        <v>0.5</v>
      </c>
      <c r="AU42">
        <v>0.05</v>
      </c>
    </row>
    <row r="43" spans="1:47">
      <c r="A43" s="86" t="str">
        <f t="shared" si="8"/>
        <v/>
      </c>
      <c r="B43" s="87"/>
      <c r="C43" s="257"/>
      <c r="D43" s="86"/>
      <c r="E43" s="88" t="e">
        <f t="shared" si="0"/>
        <v>#NUM!</v>
      </c>
      <c r="G43" s="237" t="s">
        <v>278</v>
      </c>
      <c r="H43" s="235"/>
      <c r="I43" s="235"/>
      <c r="J43" s="235"/>
      <c r="K43" s="235"/>
      <c r="L43" s="235"/>
      <c r="M43" s="236"/>
      <c r="N43" s="89"/>
      <c r="O43" s="89"/>
      <c r="P43" s="89"/>
      <c r="Q43" s="89"/>
      <c r="R43" s="89"/>
      <c r="S43" s="89"/>
      <c r="T43" s="89"/>
      <c r="U43" s="89"/>
      <c r="V43" s="89"/>
      <c r="W43" s="7" t="str">
        <f t="shared" si="9"/>
        <v/>
      </c>
      <c r="X43" s="12" t="e">
        <f t="shared" si="1"/>
        <v>#NUM!</v>
      </c>
      <c r="Y43" s="7" t="e">
        <f t="shared" si="11"/>
        <v>#NUM!</v>
      </c>
      <c r="Z43" s="7" t="str">
        <f t="shared" si="12"/>
        <v/>
      </c>
      <c r="AA43" s="11" t="e">
        <f t="shared" si="10"/>
        <v>#NUM!</v>
      </c>
      <c r="AB43" s="14" t="e">
        <f t="shared" si="2"/>
        <v>#NUM!</v>
      </c>
      <c r="AC43" s="11" t="e">
        <f t="shared" si="3"/>
        <v>#NUM!</v>
      </c>
      <c r="AD43" s="14" t="e">
        <f t="shared" si="4"/>
        <v>#NUM!</v>
      </c>
      <c r="AE43" s="11" t="e">
        <f t="shared" si="5"/>
        <v>#NUM!</v>
      </c>
      <c r="AF43" s="14" t="e">
        <f t="shared" si="6"/>
        <v>#NUM!</v>
      </c>
      <c r="AG43" s="11" t="e">
        <f t="shared" si="7"/>
        <v>#NUM!</v>
      </c>
      <c r="AH43" s="11" t="e">
        <f t="shared" si="13"/>
        <v>#NUM!</v>
      </c>
      <c r="AI43" s="65"/>
      <c r="AT43" s="101">
        <v>1</v>
      </c>
      <c r="AU43">
        <v>0.04</v>
      </c>
    </row>
    <row r="44" spans="1:47">
      <c r="A44" s="86" t="str">
        <f t="shared" si="8"/>
        <v/>
      </c>
      <c r="B44" s="87"/>
      <c r="C44" s="257"/>
      <c r="D44" s="86"/>
      <c r="E44" s="88" t="e">
        <f t="shared" si="0"/>
        <v>#NUM!</v>
      </c>
      <c r="G44" s="187" t="s">
        <v>267</v>
      </c>
      <c r="H44" s="235"/>
      <c r="I44" s="235"/>
      <c r="J44" s="235"/>
      <c r="K44" s="235"/>
      <c r="L44" s="235"/>
      <c r="M44" s="236"/>
      <c r="N44" s="89"/>
      <c r="O44" s="89"/>
      <c r="P44" s="89"/>
      <c r="Q44" s="89"/>
      <c r="R44" s="89"/>
      <c r="S44" s="89"/>
      <c r="T44" s="89"/>
      <c r="U44" s="89"/>
      <c r="V44" s="89"/>
      <c r="W44" s="7" t="str">
        <f t="shared" si="9"/>
        <v/>
      </c>
      <c r="X44" s="12" t="e">
        <f t="shared" si="1"/>
        <v>#NUM!</v>
      </c>
      <c r="Y44" s="7" t="e">
        <f t="shared" si="11"/>
        <v>#NUM!</v>
      </c>
      <c r="Z44" s="7" t="str">
        <f t="shared" si="12"/>
        <v/>
      </c>
      <c r="AA44" s="11" t="e">
        <f t="shared" si="10"/>
        <v>#NUM!</v>
      </c>
      <c r="AB44" s="14" t="e">
        <f t="shared" si="2"/>
        <v>#NUM!</v>
      </c>
      <c r="AC44" s="11" t="e">
        <f t="shared" si="3"/>
        <v>#NUM!</v>
      </c>
      <c r="AD44" s="14" t="e">
        <f t="shared" si="4"/>
        <v>#NUM!</v>
      </c>
      <c r="AE44" s="11" t="e">
        <f t="shared" si="5"/>
        <v>#NUM!</v>
      </c>
      <c r="AF44" s="14" t="e">
        <f t="shared" si="6"/>
        <v>#NUM!</v>
      </c>
      <c r="AG44" s="11" t="e">
        <f t="shared" si="7"/>
        <v>#NUM!</v>
      </c>
      <c r="AH44" s="11" t="e">
        <f t="shared" si="13"/>
        <v>#NUM!</v>
      </c>
      <c r="AI44" s="65"/>
    </row>
    <row r="45" spans="1:47">
      <c r="A45" s="86" t="str">
        <f t="shared" si="8"/>
        <v/>
      </c>
      <c r="B45" s="87"/>
      <c r="C45" s="257"/>
      <c r="D45" s="86"/>
      <c r="E45" s="88" t="e">
        <f t="shared" si="0"/>
        <v>#NUM!</v>
      </c>
      <c r="G45" s="237" t="s">
        <v>252</v>
      </c>
      <c r="H45" s="238"/>
      <c r="I45" s="238"/>
      <c r="J45" s="238"/>
      <c r="K45" s="238"/>
      <c r="L45" s="238"/>
      <c r="M45" s="239"/>
      <c r="N45" s="89"/>
      <c r="O45" s="89"/>
      <c r="P45" s="89"/>
      <c r="Q45" s="89"/>
      <c r="R45" s="89"/>
      <c r="S45" s="89"/>
      <c r="T45" s="89"/>
      <c r="U45" s="89"/>
      <c r="W45" s="7" t="str">
        <f t="shared" si="9"/>
        <v/>
      </c>
      <c r="X45" s="12" t="e">
        <f t="shared" si="1"/>
        <v>#NUM!</v>
      </c>
      <c r="Y45" s="7" t="e">
        <f t="shared" si="11"/>
        <v>#NUM!</v>
      </c>
      <c r="Z45" s="7" t="str">
        <f t="shared" si="12"/>
        <v/>
      </c>
      <c r="AA45" s="11" t="e">
        <f t="shared" si="10"/>
        <v>#NUM!</v>
      </c>
      <c r="AB45" s="14" t="e">
        <f t="shared" si="2"/>
        <v>#NUM!</v>
      </c>
      <c r="AC45" s="11" t="e">
        <f t="shared" si="3"/>
        <v>#NUM!</v>
      </c>
      <c r="AD45" s="14" t="e">
        <f t="shared" si="4"/>
        <v>#NUM!</v>
      </c>
      <c r="AE45" s="11" t="e">
        <f t="shared" si="5"/>
        <v>#NUM!</v>
      </c>
      <c r="AF45" s="14" t="e">
        <f t="shared" si="6"/>
        <v>#NUM!</v>
      </c>
      <c r="AG45" s="11" t="e">
        <f t="shared" si="7"/>
        <v>#NUM!</v>
      </c>
      <c r="AH45" s="11" t="e">
        <f t="shared" si="13"/>
        <v>#NUM!</v>
      </c>
      <c r="AI45" s="65"/>
    </row>
    <row r="46" spans="1:47">
      <c r="A46" s="86" t="str">
        <f t="shared" si="8"/>
        <v/>
      </c>
      <c r="B46" s="87"/>
      <c r="C46" s="257"/>
      <c r="D46" s="86"/>
      <c r="E46" s="88" t="e">
        <f t="shared" si="0"/>
        <v>#NUM!</v>
      </c>
      <c r="G46" s="232" t="s">
        <v>253</v>
      </c>
      <c r="H46" s="240"/>
      <c r="I46" s="240"/>
      <c r="J46" s="240"/>
      <c r="K46" s="240"/>
      <c r="L46" s="240"/>
      <c r="M46" s="241"/>
      <c r="N46" s="89"/>
      <c r="O46" s="89"/>
      <c r="P46" s="89"/>
      <c r="Q46" s="89"/>
      <c r="R46" s="89"/>
      <c r="S46" s="89"/>
      <c r="T46" s="89"/>
      <c r="U46" s="89"/>
      <c r="W46" s="7" t="str">
        <f t="shared" si="9"/>
        <v/>
      </c>
      <c r="X46" s="12" t="e">
        <f t="shared" si="1"/>
        <v>#NUM!</v>
      </c>
      <c r="Y46" s="7" t="e">
        <f t="shared" si="11"/>
        <v>#NUM!</v>
      </c>
      <c r="Z46" s="7" t="str">
        <f t="shared" si="12"/>
        <v/>
      </c>
      <c r="AA46" s="11" t="e">
        <f t="shared" si="10"/>
        <v>#NUM!</v>
      </c>
      <c r="AB46" s="14" t="e">
        <f t="shared" si="2"/>
        <v>#NUM!</v>
      </c>
      <c r="AC46" s="11" t="e">
        <f t="shared" si="3"/>
        <v>#NUM!</v>
      </c>
      <c r="AD46" s="14" t="e">
        <f t="shared" si="4"/>
        <v>#NUM!</v>
      </c>
      <c r="AE46" s="11" t="e">
        <f t="shared" si="5"/>
        <v>#NUM!</v>
      </c>
      <c r="AF46" s="14" t="e">
        <f t="shared" si="6"/>
        <v>#NUM!</v>
      </c>
      <c r="AG46" s="11" t="e">
        <f t="shared" si="7"/>
        <v>#NUM!</v>
      </c>
      <c r="AH46" s="11" t="e">
        <f t="shared" si="13"/>
        <v>#NUM!</v>
      </c>
      <c r="AI46" s="65"/>
    </row>
    <row r="47" spans="1:47">
      <c r="A47" s="86" t="str">
        <f t="shared" si="8"/>
        <v/>
      </c>
      <c r="B47" s="87"/>
      <c r="C47" s="257"/>
      <c r="D47" s="86"/>
      <c r="E47" s="88" t="e">
        <f t="shared" si="0"/>
        <v>#NUM!</v>
      </c>
      <c r="G47" s="232" t="s">
        <v>254</v>
      </c>
      <c r="H47" s="242"/>
      <c r="I47" s="242"/>
      <c r="J47" s="242"/>
      <c r="K47" s="242"/>
      <c r="L47" s="242"/>
      <c r="M47" s="243"/>
      <c r="N47" s="89"/>
      <c r="O47" s="89"/>
      <c r="P47" s="89"/>
      <c r="Q47" s="89"/>
      <c r="R47" s="89"/>
      <c r="S47" s="89"/>
      <c r="T47" s="89"/>
      <c r="U47" s="89"/>
      <c r="W47" s="7" t="str">
        <f t="shared" si="9"/>
        <v/>
      </c>
      <c r="X47" s="12" t="e">
        <f t="shared" si="1"/>
        <v>#NUM!</v>
      </c>
      <c r="Y47" s="7" t="e">
        <f t="shared" si="11"/>
        <v>#NUM!</v>
      </c>
      <c r="Z47" s="7" t="str">
        <f t="shared" si="12"/>
        <v/>
      </c>
      <c r="AA47" s="11" t="e">
        <f t="shared" si="10"/>
        <v>#NUM!</v>
      </c>
      <c r="AB47" s="14" t="e">
        <f t="shared" si="2"/>
        <v>#NUM!</v>
      </c>
      <c r="AC47" s="11" t="e">
        <f t="shared" si="3"/>
        <v>#NUM!</v>
      </c>
      <c r="AD47" s="14" t="e">
        <f t="shared" si="4"/>
        <v>#NUM!</v>
      </c>
      <c r="AE47" s="11" t="e">
        <f t="shared" si="5"/>
        <v>#NUM!</v>
      </c>
      <c r="AF47" s="14" t="e">
        <f t="shared" si="6"/>
        <v>#NUM!</v>
      </c>
      <c r="AG47" s="11" t="e">
        <f t="shared" si="7"/>
        <v>#NUM!</v>
      </c>
      <c r="AH47" s="11" t="e">
        <f t="shared" si="13"/>
        <v>#NUM!</v>
      </c>
      <c r="AI47" s="65"/>
    </row>
    <row r="48" spans="1:47">
      <c r="A48" s="86" t="str">
        <f t="shared" si="8"/>
        <v/>
      </c>
      <c r="B48" s="87"/>
      <c r="C48" s="257"/>
      <c r="D48" s="86"/>
      <c r="E48" s="88" t="e">
        <f t="shared" si="0"/>
        <v>#NUM!</v>
      </c>
      <c r="G48" s="232" t="s">
        <v>255</v>
      </c>
      <c r="H48" s="242"/>
      <c r="I48" s="242"/>
      <c r="J48" s="242"/>
      <c r="K48" s="242"/>
      <c r="L48" s="242"/>
      <c r="M48" s="243"/>
      <c r="N48" s="89"/>
      <c r="O48" s="89"/>
      <c r="P48" s="89"/>
      <c r="Q48" s="89"/>
      <c r="R48" s="89"/>
      <c r="S48" s="89"/>
      <c r="T48" s="89"/>
      <c r="U48" s="89"/>
      <c r="W48" s="7" t="str">
        <f t="shared" si="9"/>
        <v/>
      </c>
      <c r="X48" s="12" t="e">
        <f t="shared" si="1"/>
        <v>#NUM!</v>
      </c>
      <c r="Y48" s="7" t="e">
        <f t="shared" si="11"/>
        <v>#NUM!</v>
      </c>
      <c r="Z48" s="7" t="str">
        <f t="shared" si="12"/>
        <v/>
      </c>
      <c r="AA48" s="11" t="e">
        <f t="shared" si="10"/>
        <v>#NUM!</v>
      </c>
      <c r="AB48" s="14" t="e">
        <f t="shared" si="2"/>
        <v>#NUM!</v>
      </c>
      <c r="AC48" s="11" t="e">
        <f t="shared" si="3"/>
        <v>#NUM!</v>
      </c>
      <c r="AD48" s="14" t="e">
        <f t="shared" si="4"/>
        <v>#NUM!</v>
      </c>
      <c r="AE48" s="11" t="e">
        <f t="shared" si="5"/>
        <v>#NUM!</v>
      </c>
      <c r="AF48" s="14" t="e">
        <f t="shared" si="6"/>
        <v>#NUM!</v>
      </c>
      <c r="AG48" s="11" t="e">
        <f t="shared" si="7"/>
        <v>#NUM!</v>
      </c>
      <c r="AH48" s="11" t="e">
        <f t="shared" si="13"/>
        <v>#NUM!</v>
      </c>
      <c r="AI48" s="65"/>
    </row>
    <row r="49" spans="1:35">
      <c r="A49" s="86" t="str">
        <f t="shared" si="8"/>
        <v/>
      </c>
      <c r="B49" s="87"/>
      <c r="C49" s="257"/>
      <c r="D49" s="86"/>
      <c r="E49" s="88" t="e">
        <f t="shared" si="0"/>
        <v>#NUM!</v>
      </c>
      <c r="G49" s="232" t="s">
        <v>271</v>
      </c>
      <c r="H49" s="240"/>
      <c r="I49" s="240"/>
      <c r="J49" s="240"/>
      <c r="K49" s="240"/>
      <c r="L49" s="240"/>
      <c r="M49" s="241"/>
      <c r="N49" s="89"/>
      <c r="O49" s="89"/>
      <c r="P49" s="89"/>
      <c r="Q49" s="89"/>
      <c r="R49" s="89"/>
      <c r="S49" s="89"/>
      <c r="T49" s="89"/>
      <c r="U49" s="89"/>
      <c r="W49" s="7" t="str">
        <f t="shared" si="9"/>
        <v/>
      </c>
      <c r="X49" s="12" t="e">
        <f t="shared" si="1"/>
        <v>#NUM!</v>
      </c>
      <c r="Y49" s="7" t="e">
        <f t="shared" si="11"/>
        <v>#NUM!</v>
      </c>
      <c r="Z49" s="7" t="str">
        <f t="shared" si="12"/>
        <v/>
      </c>
      <c r="AA49" s="11" t="e">
        <f t="shared" si="10"/>
        <v>#NUM!</v>
      </c>
      <c r="AB49" s="14" t="e">
        <f t="shared" si="2"/>
        <v>#NUM!</v>
      </c>
      <c r="AC49" s="11" t="e">
        <f t="shared" si="3"/>
        <v>#NUM!</v>
      </c>
      <c r="AD49" s="14" t="e">
        <f t="shared" si="4"/>
        <v>#NUM!</v>
      </c>
      <c r="AE49" s="11" t="e">
        <f t="shared" si="5"/>
        <v>#NUM!</v>
      </c>
      <c r="AF49" s="14" t="e">
        <f t="shared" si="6"/>
        <v>#NUM!</v>
      </c>
      <c r="AG49" s="11" t="e">
        <f t="shared" si="7"/>
        <v>#NUM!</v>
      </c>
      <c r="AH49" s="11" t="e">
        <f t="shared" si="13"/>
        <v>#NUM!</v>
      </c>
      <c r="AI49" s="65"/>
    </row>
    <row r="50" spans="1:35">
      <c r="A50" s="86" t="str">
        <f t="shared" si="8"/>
        <v/>
      </c>
      <c r="B50" s="87"/>
      <c r="C50" s="257"/>
      <c r="D50" s="86"/>
      <c r="E50" s="88" t="e">
        <f t="shared" si="0"/>
        <v>#NUM!</v>
      </c>
      <c r="G50" s="244" t="s">
        <v>279</v>
      </c>
      <c r="H50" s="245"/>
      <c r="I50" s="245"/>
      <c r="J50" s="245"/>
      <c r="K50" s="245"/>
      <c r="L50" s="245"/>
      <c r="M50" s="246"/>
      <c r="N50" s="89"/>
      <c r="O50" s="89"/>
      <c r="P50" s="89"/>
      <c r="Q50" s="89"/>
      <c r="R50" s="89"/>
      <c r="S50" s="89"/>
      <c r="T50" s="89"/>
      <c r="U50" s="89"/>
      <c r="W50" s="7" t="str">
        <f t="shared" si="9"/>
        <v/>
      </c>
      <c r="X50" s="12" t="e">
        <f t="shared" si="1"/>
        <v>#NUM!</v>
      </c>
      <c r="Y50" s="7" t="e">
        <f t="shared" si="11"/>
        <v>#NUM!</v>
      </c>
      <c r="Z50" s="7" t="str">
        <f t="shared" si="12"/>
        <v/>
      </c>
      <c r="AA50" s="11" t="e">
        <f t="shared" si="10"/>
        <v>#NUM!</v>
      </c>
      <c r="AB50" s="14" t="e">
        <f t="shared" si="2"/>
        <v>#NUM!</v>
      </c>
      <c r="AC50" s="11" t="e">
        <f t="shared" si="3"/>
        <v>#NUM!</v>
      </c>
      <c r="AD50" s="14" t="e">
        <f t="shared" si="4"/>
        <v>#NUM!</v>
      </c>
      <c r="AE50" s="11" t="e">
        <f t="shared" si="5"/>
        <v>#NUM!</v>
      </c>
      <c r="AF50" s="14" t="e">
        <f t="shared" si="6"/>
        <v>#NUM!</v>
      </c>
      <c r="AG50" s="11" t="e">
        <f t="shared" si="7"/>
        <v>#NUM!</v>
      </c>
      <c r="AH50" s="11" t="e">
        <f t="shared" si="13"/>
        <v>#NUM!</v>
      </c>
      <c r="AI50" s="65"/>
    </row>
    <row r="51" spans="1:35">
      <c r="A51" s="86" t="str">
        <f t="shared" si="8"/>
        <v/>
      </c>
      <c r="B51" s="87"/>
      <c r="C51" s="257"/>
      <c r="D51" s="86"/>
      <c r="E51" s="88" t="e">
        <f t="shared" si="0"/>
        <v>#NUM!</v>
      </c>
      <c r="G51" s="150" t="s">
        <v>129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W51" s="7" t="str">
        <f t="shared" si="9"/>
        <v/>
      </c>
      <c r="X51" s="12" t="e">
        <f t="shared" si="1"/>
        <v>#NUM!</v>
      </c>
      <c r="Y51" s="7" t="e">
        <f t="shared" si="11"/>
        <v>#NUM!</v>
      </c>
      <c r="Z51" s="7" t="str">
        <f t="shared" si="12"/>
        <v/>
      </c>
      <c r="AA51" s="11" t="e">
        <f t="shared" si="10"/>
        <v>#NUM!</v>
      </c>
      <c r="AB51" s="14" t="e">
        <f t="shared" si="2"/>
        <v>#NUM!</v>
      </c>
      <c r="AC51" s="11" t="e">
        <f t="shared" si="3"/>
        <v>#NUM!</v>
      </c>
      <c r="AD51" s="14" t="e">
        <f t="shared" si="4"/>
        <v>#NUM!</v>
      </c>
      <c r="AE51" s="11" t="e">
        <f t="shared" si="5"/>
        <v>#NUM!</v>
      </c>
      <c r="AF51" s="14" t="e">
        <f t="shared" si="6"/>
        <v>#NUM!</v>
      </c>
      <c r="AG51" s="11" t="e">
        <f t="shared" si="7"/>
        <v>#NUM!</v>
      </c>
      <c r="AH51" s="11" t="e">
        <f t="shared" si="13"/>
        <v>#NUM!</v>
      </c>
      <c r="AI51" s="65"/>
    </row>
    <row r="52" spans="1:35">
      <c r="A52" s="86" t="str">
        <f t="shared" si="8"/>
        <v/>
      </c>
      <c r="B52" s="87"/>
      <c r="C52" s="257"/>
      <c r="D52" s="86"/>
      <c r="E52" s="88" t="e">
        <f t="shared" si="0"/>
        <v>#NUM!</v>
      </c>
      <c r="G52" s="247" t="s">
        <v>7</v>
      </c>
      <c r="H52" s="248"/>
      <c r="I52" s="248"/>
      <c r="J52" s="248"/>
      <c r="K52" s="248"/>
      <c r="L52" s="248"/>
      <c r="M52" s="249"/>
      <c r="N52" s="89"/>
      <c r="O52" s="89"/>
      <c r="P52" s="89"/>
      <c r="Q52" s="89"/>
      <c r="R52" s="89"/>
      <c r="S52" s="89"/>
      <c r="T52" s="89"/>
      <c r="U52" s="89"/>
      <c r="W52" s="7" t="str">
        <f t="shared" si="9"/>
        <v/>
      </c>
      <c r="X52" s="12" t="e">
        <f t="shared" si="1"/>
        <v>#NUM!</v>
      </c>
      <c r="Y52" s="7" t="e">
        <f t="shared" si="11"/>
        <v>#NUM!</v>
      </c>
      <c r="Z52" s="7" t="str">
        <f t="shared" si="12"/>
        <v/>
      </c>
      <c r="AA52" s="11" t="e">
        <f t="shared" si="10"/>
        <v>#NUM!</v>
      </c>
      <c r="AB52" s="14" t="e">
        <f t="shared" si="2"/>
        <v>#NUM!</v>
      </c>
      <c r="AC52" s="11" t="e">
        <f t="shared" si="3"/>
        <v>#NUM!</v>
      </c>
      <c r="AD52" s="14" t="e">
        <f t="shared" si="4"/>
        <v>#NUM!</v>
      </c>
      <c r="AE52" s="11" t="e">
        <f t="shared" si="5"/>
        <v>#NUM!</v>
      </c>
      <c r="AF52" s="14" t="e">
        <f t="shared" si="6"/>
        <v>#NUM!</v>
      </c>
      <c r="AG52" s="11" t="e">
        <f t="shared" si="7"/>
        <v>#NUM!</v>
      </c>
      <c r="AH52" s="11" t="e">
        <f t="shared" si="13"/>
        <v>#NUM!</v>
      </c>
      <c r="AI52" s="65"/>
    </row>
    <row r="53" spans="1:35">
      <c r="A53" s="86" t="str">
        <f t="shared" si="8"/>
        <v/>
      </c>
      <c r="B53" s="87"/>
      <c r="C53" s="257"/>
      <c r="D53" s="86"/>
      <c r="E53" s="88" t="e">
        <f t="shared" si="0"/>
        <v>#NUM!</v>
      </c>
      <c r="G53" s="250" t="s">
        <v>261</v>
      </c>
      <c r="H53" s="251"/>
      <c r="I53" s="251"/>
      <c r="J53" s="251"/>
      <c r="K53" s="251"/>
      <c r="L53" s="251"/>
      <c r="M53" s="252"/>
      <c r="W53" s="7" t="str">
        <f t="shared" si="9"/>
        <v/>
      </c>
      <c r="X53" s="12" t="e">
        <f t="shared" si="1"/>
        <v>#NUM!</v>
      </c>
      <c r="Y53" s="7" t="e">
        <f t="shared" si="11"/>
        <v>#NUM!</v>
      </c>
      <c r="Z53" s="7" t="str">
        <f t="shared" si="12"/>
        <v/>
      </c>
      <c r="AA53" s="11" t="e">
        <f t="shared" si="10"/>
        <v>#NUM!</v>
      </c>
      <c r="AB53" s="14" t="e">
        <f t="shared" si="2"/>
        <v>#NUM!</v>
      </c>
      <c r="AC53" s="11" t="e">
        <f t="shared" si="3"/>
        <v>#NUM!</v>
      </c>
      <c r="AD53" s="14" t="e">
        <f t="shared" si="4"/>
        <v>#NUM!</v>
      </c>
      <c r="AE53" s="11" t="e">
        <f t="shared" si="5"/>
        <v>#NUM!</v>
      </c>
      <c r="AF53" s="14" t="e">
        <f t="shared" si="6"/>
        <v>#NUM!</v>
      </c>
      <c r="AG53" s="11" t="e">
        <f t="shared" si="7"/>
        <v>#NUM!</v>
      </c>
      <c r="AH53" s="11" t="e">
        <f t="shared" si="13"/>
        <v>#NUM!</v>
      </c>
      <c r="AI53" s="65"/>
    </row>
    <row r="54" spans="1:35">
      <c r="A54" s="86" t="str">
        <f t="shared" si="8"/>
        <v/>
      </c>
      <c r="B54" s="87"/>
      <c r="C54" s="257"/>
      <c r="D54" s="86"/>
      <c r="E54" s="88" t="e">
        <f t="shared" si="0"/>
        <v>#NUM!</v>
      </c>
      <c r="G54" s="250" t="s">
        <v>257</v>
      </c>
      <c r="H54" s="251"/>
      <c r="I54" s="251"/>
      <c r="J54" s="251"/>
      <c r="K54" s="251"/>
      <c r="L54" s="251"/>
      <c r="M54" s="252"/>
      <c r="N54" s="89"/>
      <c r="O54" s="89"/>
      <c r="P54" s="89"/>
      <c r="Q54" s="89"/>
      <c r="R54" s="89"/>
      <c r="S54" s="89"/>
      <c r="T54" s="89"/>
      <c r="U54" s="89"/>
      <c r="W54" s="7" t="str">
        <f t="shared" si="9"/>
        <v/>
      </c>
      <c r="X54" s="12" t="e">
        <f t="shared" si="1"/>
        <v>#NUM!</v>
      </c>
      <c r="Y54" s="7" t="e">
        <f t="shared" si="11"/>
        <v>#NUM!</v>
      </c>
      <c r="Z54" s="7" t="str">
        <f t="shared" si="12"/>
        <v/>
      </c>
      <c r="AA54" s="11" t="e">
        <f t="shared" si="10"/>
        <v>#NUM!</v>
      </c>
      <c r="AB54" s="14" t="e">
        <f t="shared" si="2"/>
        <v>#NUM!</v>
      </c>
      <c r="AC54" s="11" t="e">
        <f t="shared" si="3"/>
        <v>#NUM!</v>
      </c>
      <c r="AD54" s="14" t="e">
        <f t="shared" si="4"/>
        <v>#NUM!</v>
      </c>
      <c r="AE54" s="11" t="e">
        <f t="shared" si="5"/>
        <v>#NUM!</v>
      </c>
      <c r="AF54" s="14" t="e">
        <f t="shared" si="6"/>
        <v>#NUM!</v>
      </c>
      <c r="AG54" s="11" t="e">
        <f t="shared" si="7"/>
        <v>#NUM!</v>
      </c>
      <c r="AH54" s="11" t="e">
        <f t="shared" si="13"/>
        <v>#NUM!</v>
      </c>
      <c r="AI54" s="65"/>
    </row>
    <row r="55" spans="1:35">
      <c r="A55" s="86" t="str">
        <f t="shared" si="8"/>
        <v/>
      </c>
      <c r="B55" s="87"/>
      <c r="C55" s="257"/>
      <c r="D55" s="86"/>
      <c r="E55" s="88" t="e">
        <f t="shared" si="0"/>
        <v>#NUM!</v>
      </c>
      <c r="G55" s="250" t="s">
        <v>280</v>
      </c>
      <c r="H55" s="251"/>
      <c r="I55" s="251"/>
      <c r="J55" s="251"/>
      <c r="K55" s="251"/>
      <c r="L55" s="251"/>
      <c r="M55" s="252"/>
      <c r="N55" s="89"/>
      <c r="O55" s="89"/>
      <c r="P55" s="89"/>
      <c r="Q55" s="89"/>
      <c r="R55" s="89"/>
      <c r="S55" s="89"/>
      <c r="T55" s="89"/>
      <c r="U55" s="89"/>
      <c r="W55" s="7" t="str">
        <f t="shared" si="9"/>
        <v/>
      </c>
      <c r="X55" s="12" t="e">
        <f t="shared" si="1"/>
        <v>#NUM!</v>
      </c>
      <c r="Y55" s="7" t="e">
        <f t="shared" si="11"/>
        <v>#NUM!</v>
      </c>
      <c r="Z55" s="7" t="str">
        <f t="shared" si="12"/>
        <v/>
      </c>
      <c r="AA55" s="11" t="e">
        <f t="shared" si="10"/>
        <v>#NUM!</v>
      </c>
      <c r="AB55" s="14" t="e">
        <f t="shared" si="2"/>
        <v>#NUM!</v>
      </c>
      <c r="AC55" s="11" t="e">
        <f t="shared" si="3"/>
        <v>#NUM!</v>
      </c>
      <c r="AD55" s="14" t="e">
        <f t="shared" si="4"/>
        <v>#NUM!</v>
      </c>
      <c r="AE55" s="11" t="e">
        <f t="shared" si="5"/>
        <v>#NUM!</v>
      </c>
      <c r="AF55" s="14" t="e">
        <f t="shared" si="6"/>
        <v>#NUM!</v>
      </c>
      <c r="AG55" s="11" t="e">
        <f t="shared" si="7"/>
        <v>#NUM!</v>
      </c>
      <c r="AH55" s="11" t="e">
        <f t="shared" si="13"/>
        <v>#NUM!</v>
      </c>
      <c r="AI55" s="65"/>
    </row>
    <row r="56" spans="1:35">
      <c r="A56" s="86" t="str">
        <f t="shared" si="8"/>
        <v/>
      </c>
      <c r="B56" s="87"/>
      <c r="C56" s="257"/>
      <c r="D56" s="86"/>
      <c r="E56" s="88" t="e">
        <f t="shared" si="0"/>
        <v>#NUM!</v>
      </c>
      <c r="G56" s="253" t="s">
        <v>258</v>
      </c>
      <c r="H56" s="254"/>
      <c r="I56" s="254"/>
      <c r="J56" s="254"/>
      <c r="K56" s="254"/>
      <c r="L56" s="254"/>
      <c r="M56" s="255"/>
      <c r="N56" s="89"/>
      <c r="O56" s="89"/>
      <c r="P56" s="89"/>
      <c r="Q56" s="89"/>
      <c r="R56" s="89"/>
      <c r="S56" s="89"/>
      <c r="T56" s="89"/>
      <c r="U56" s="89"/>
      <c r="W56" s="7" t="str">
        <f t="shared" si="9"/>
        <v/>
      </c>
      <c r="X56" s="12" t="e">
        <f t="shared" si="1"/>
        <v>#NUM!</v>
      </c>
      <c r="Y56" s="7" t="e">
        <f t="shared" si="11"/>
        <v>#NUM!</v>
      </c>
      <c r="Z56" s="7" t="str">
        <f t="shared" si="12"/>
        <v/>
      </c>
      <c r="AA56" s="11" t="e">
        <f t="shared" si="10"/>
        <v>#NUM!</v>
      </c>
      <c r="AB56" s="14" t="e">
        <f t="shared" si="2"/>
        <v>#NUM!</v>
      </c>
      <c r="AC56" s="11" t="e">
        <f t="shared" si="3"/>
        <v>#NUM!</v>
      </c>
      <c r="AD56" s="14" t="e">
        <f t="shared" si="4"/>
        <v>#NUM!</v>
      </c>
      <c r="AE56" s="11" t="e">
        <f t="shared" si="5"/>
        <v>#NUM!</v>
      </c>
      <c r="AF56" s="14" t="e">
        <f t="shared" si="6"/>
        <v>#NUM!</v>
      </c>
      <c r="AG56" s="11" t="e">
        <f t="shared" si="7"/>
        <v>#NUM!</v>
      </c>
      <c r="AH56" s="11" t="e">
        <f t="shared" si="13"/>
        <v>#NUM!</v>
      </c>
      <c r="AI56" s="65"/>
    </row>
    <row r="57" spans="1:35">
      <c r="A57" s="86" t="str">
        <f t="shared" si="8"/>
        <v/>
      </c>
      <c r="B57" s="87"/>
      <c r="C57" s="257"/>
      <c r="D57" s="86"/>
      <c r="E57" s="88" t="e">
        <f t="shared" si="0"/>
        <v>#NUM!</v>
      </c>
      <c r="G57" s="138"/>
      <c r="H57" s="133"/>
      <c r="I57" s="133"/>
      <c r="J57" s="133"/>
      <c r="K57" s="133"/>
      <c r="L57" s="133"/>
      <c r="M57" s="133"/>
      <c r="N57" s="89"/>
      <c r="O57" s="89"/>
      <c r="P57" s="89"/>
      <c r="Q57" s="89"/>
      <c r="R57" s="89"/>
      <c r="S57" s="89"/>
      <c r="T57" s="89"/>
      <c r="U57" s="89"/>
      <c r="W57" s="7" t="str">
        <f t="shared" si="9"/>
        <v/>
      </c>
      <c r="X57" s="12" t="e">
        <f t="shared" si="1"/>
        <v>#NUM!</v>
      </c>
      <c r="Y57" s="7" t="e">
        <f t="shared" si="11"/>
        <v>#NUM!</v>
      </c>
      <c r="Z57" s="7" t="str">
        <f t="shared" si="12"/>
        <v/>
      </c>
      <c r="AA57" s="11" t="e">
        <f t="shared" si="10"/>
        <v>#NUM!</v>
      </c>
      <c r="AB57" s="14" t="e">
        <f t="shared" si="2"/>
        <v>#NUM!</v>
      </c>
      <c r="AC57" s="11" t="e">
        <f t="shared" si="3"/>
        <v>#NUM!</v>
      </c>
      <c r="AD57" s="14" t="e">
        <f t="shared" si="4"/>
        <v>#NUM!</v>
      </c>
      <c r="AE57" s="11" t="e">
        <f t="shared" si="5"/>
        <v>#NUM!</v>
      </c>
      <c r="AF57" s="14" t="e">
        <f t="shared" si="6"/>
        <v>#NUM!</v>
      </c>
      <c r="AG57" s="11" t="e">
        <f t="shared" si="7"/>
        <v>#NUM!</v>
      </c>
      <c r="AH57" s="11" t="e">
        <f t="shared" si="13"/>
        <v>#NUM!</v>
      </c>
      <c r="AI57" s="65"/>
    </row>
    <row r="58" spans="1:35">
      <c r="A58" s="86" t="str">
        <f t="shared" si="8"/>
        <v/>
      </c>
      <c r="B58" s="87"/>
      <c r="C58" s="257"/>
      <c r="D58" s="86"/>
      <c r="E58" s="88" t="e">
        <f t="shared" si="0"/>
        <v>#NUM!</v>
      </c>
      <c r="G58" s="152" t="s">
        <v>146</v>
      </c>
      <c r="H58" s="153"/>
      <c r="I58" s="153"/>
      <c r="J58" s="153"/>
      <c r="K58" s="154"/>
      <c r="L58" s="89"/>
      <c r="M58" s="95"/>
      <c r="N58" s="89"/>
      <c r="O58" s="89"/>
      <c r="P58" s="89"/>
      <c r="Q58" s="89"/>
      <c r="R58" s="89"/>
      <c r="S58" s="89"/>
      <c r="T58" s="89"/>
      <c r="U58" s="89"/>
      <c r="W58" s="7" t="str">
        <f t="shared" si="9"/>
        <v/>
      </c>
      <c r="X58" s="12" t="e">
        <f t="shared" si="1"/>
        <v>#NUM!</v>
      </c>
      <c r="Y58" s="7" t="e">
        <f t="shared" si="11"/>
        <v>#NUM!</v>
      </c>
      <c r="Z58" s="7" t="str">
        <f t="shared" si="12"/>
        <v/>
      </c>
      <c r="AA58" s="11" t="e">
        <f t="shared" si="10"/>
        <v>#NUM!</v>
      </c>
      <c r="AB58" s="14" t="e">
        <f t="shared" si="2"/>
        <v>#NUM!</v>
      </c>
      <c r="AC58" s="11" t="e">
        <f t="shared" si="3"/>
        <v>#NUM!</v>
      </c>
      <c r="AD58" s="14" t="e">
        <f t="shared" si="4"/>
        <v>#NUM!</v>
      </c>
      <c r="AE58" s="11" t="e">
        <f t="shared" si="5"/>
        <v>#NUM!</v>
      </c>
      <c r="AF58" s="14" t="e">
        <f t="shared" si="6"/>
        <v>#NUM!</v>
      </c>
      <c r="AG58" s="11" t="e">
        <f t="shared" si="7"/>
        <v>#NUM!</v>
      </c>
      <c r="AH58" s="11" t="e">
        <f t="shared" si="13"/>
        <v>#NUM!</v>
      </c>
      <c r="AI58" s="65"/>
    </row>
    <row r="59" spans="1:35">
      <c r="A59" s="86" t="str">
        <f t="shared" si="8"/>
        <v/>
      </c>
      <c r="B59" s="87"/>
      <c r="C59" s="257"/>
      <c r="D59" s="86"/>
      <c r="E59" s="88" t="e">
        <f t="shared" si="0"/>
        <v>#NUM!</v>
      </c>
      <c r="G59" s="155"/>
      <c r="H59" s="156"/>
      <c r="I59" s="156"/>
      <c r="J59" s="156"/>
      <c r="K59" s="157"/>
      <c r="L59" s="89"/>
      <c r="M59" s="95"/>
      <c r="N59" s="89"/>
      <c r="O59" s="89"/>
      <c r="P59" s="89"/>
      <c r="Q59" s="89"/>
      <c r="R59" s="89"/>
      <c r="S59" s="89"/>
      <c r="T59" s="89"/>
      <c r="U59" s="89"/>
      <c r="W59" s="7" t="str">
        <f t="shared" si="9"/>
        <v/>
      </c>
      <c r="X59" s="12" t="e">
        <f t="shared" si="1"/>
        <v>#NUM!</v>
      </c>
      <c r="Y59" s="7" t="e">
        <f t="shared" si="11"/>
        <v>#NUM!</v>
      </c>
      <c r="Z59" s="7" t="str">
        <f t="shared" si="12"/>
        <v/>
      </c>
      <c r="AA59" s="11" t="e">
        <f t="shared" si="10"/>
        <v>#NUM!</v>
      </c>
      <c r="AB59" s="14" t="e">
        <f t="shared" si="2"/>
        <v>#NUM!</v>
      </c>
      <c r="AC59" s="11" t="e">
        <f t="shared" si="3"/>
        <v>#NUM!</v>
      </c>
      <c r="AD59" s="14" t="e">
        <f t="shared" si="4"/>
        <v>#NUM!</v>
      </c>
      <c r="AE59" s="11" t="e">
        <f t="shared" si="5"/>
        <v>#NUM!</v>
      </c>
      <c r="AF59" s="14" t="e">
        <f t="shared" si="6"/>
        <v>#NUM!</v>
      </c>
      <c r="AG59" s="11" t="e">
        <f t="shared" si="7"/>
        <v>#NUM!</v>
      </c>
      <c r="AH59" s="11" t="e">
        <f t="shared" si="13"/>
        <v>#NUM!</v>
      </c>
      <c r="AI59" s="65"/>
    </row>
    <row r="60" spans="1:35">
      <c r="A60" s="86" t="str">
        <f t="shared" si="8"/>
        <v/>
      </c>
      <c r="B60" s="87"/>
      <c r="C60" s="257"/>
      <c r="D60" s="86"/>
      <c r="E60" s="88" t="e">
        <f t="shared" si="0"/>
        <v>#NUM!</v>
      </c>
      <c r="G60" s="155" t="s">
        <v>147</v>
      </c>
      <c r="H60" s="156"/>
      <c r="I60" s="156"/>
      <c r="J60" s="156"/>
      <c r="K60" s="157"/>
      <c r="L60" s="89"/>
      <c r="M60" s="95"/>
      <c r="N60" s="89"/>
      <c r="O60" s="89"/>
      <c r="P60" s="89"/>
      <c r="Q60" s="89"/>
      <c r="R60" s="89"/>
      <c r="S60" s="89"/>
      <c r="T60" s="89"/>
      <c r="U60" s="89"/>
      <c r="W60" s="7" t="str">
        <f t="shared" si="9"/>
        <v/>
      </c>
      <c r="X60" s="12" t="e">
        <f t="shared" si="1"/>
        <v>#NUM!</v>
      </c>
      <c r="Y60" s="7" t="e">
        <f t="shared" si="11"/>
        <v>#NUM!</v>
      </c>
      <c r="Z60" s="7" t="str">
        <f t="shared" si="12"/>
        <v/>
      </c>
      <c r="AA60" s="11" t="e">
        <f t="shared" si="10"/>
        <v>#NUM!</v>
      </c>
      <c r="AB60" s="14" t="e">
        <f t="shared" si="2"/>
        <v>#NUM!</v>
      </c>
      <c r="AC60" s="11" t="e">
        <f t="shared" si="3"/>
        <v>#NUM!</v>
      </c>
      <c r="AD60" s="14" t="e">
        <f t="shared" si="4"/>
        <v>#NUM!</v>
      </c>
      <c r="AE60" s="11" t="e">
        <f t="shared" si="5"/>
        <v>#NUM!</v>
      </c>
      <c r="AF60" s="14" t="e">
        <f t="shared" si="6"/>
        <v>#NUM!</v>
      </c>
      <c r="AG60" s="11" t="e">
        <f t="shared" si="7"/>
        <v>#NUM!</v>
      </c>
      <c r="AH60" s="11" t="e">
        <f t="shared" si="13"/>
        <v>#NUM!</v>
      </c>
      <c r="AI60" s="65"/>
    </row>
    <row r="61" spans="1:35">
      <c r="A61" s="86" t="str">
        <f t="shared" si="8"/>
        <v/>
      </c>
      <c r="B61" s="87"/>
      <c r="C61" s="257"/>
      <c r="D61" s="86"/>
      <c r="E61" s="88" t="e">
        <f t="shared" si="0"/>
        <v>#NUM!</v>
      </c>
      <c r="G61" s="158" t="s">
        <v>144</v>
      </c>
      <c r="H61" s="159" t="s">
        <v>145</v>
      </c>
      <c r="I61" s="159" t="s">
        <v>155</v>
      </c>
      <c r="J61" s="160" t="s">
        <v>183</v>
      </c>
      <c r="K61" s="161"/>
      <c r="L61" s="89"/>
      <c r="M61" s="95"/>
      <c r="N61" s="89"/>
      <c r="O61" s="89"/>
      <c r="P61" s="89"/>
      <c r="Q61" s="89"/>
      <c r="R61" s="89"/>
      <c r="S61" s="89"/>
      <c r="T61" s="89"/>
      <c r="U61" s="89"/>
      <c r="W61" s="7" t="str">
        <f t="shared" si="9"/>
        <v/>
      </c>
      <c r="X61" s="12" t="e">
        <f t="shared" si="1"/>
        <v>#NUM!</v>
      </c>
      <c r="Y61" s="7" t="e">
        <f t="shared" si="11"/>
        <v>#NUM!</v>
      </c>
      <c r="Z61" s="7" t="str">
        <f t="shared" si="12"/>
        <v/>
      </c>
      <c r="AA61" s="11" t="e">
        <f t="shared" si="10"/>
        <v>#NUM!</v>
      </c>
      <c r="AB61" s="14" t="e">
        <f t="shared" si="2"/>
        <v>#NUM!</v>
      </c>
      <c r="AC61" s="11" t="e">
        <f t="shared" si="3"/>
        <v>#NUM!</v>
      </c>
      <c r="AD61" s="14" t="e">
        <f t="shared" si="4"/>
        <v>#NUM!</v>
      </c>
      <c r="AE61" s="11" t="e">
        <f t="shared" si="5"/>
        <v>#NUM!</v>
      </c>
      <c r="AF61" s="14" t="e">
        <f t="shared" si="6"/>
        <v>#NUM!</v>
      </c>
      <c r="AG61" s="11" t="e">
        <f t="shared" si="7"/>
        <v>#NUM!</v>
      </c>
      <c r="AH61" s="11" t="e">
        <f t="shared" si="13"/>
        <v>#NUM!</v>
      </c>
      <c r="AI61" s="65"/>
    </row>
    <row r="62" spans="1:35">
      <c r="A62" s="86" t="str">
        <f t="shared" si="8"/>
        <v/>
      </c>
      <c r="B62" s="87"/>
      <c r="C62" s="257"/>
      <c r="D62" s="86"/>
      <c r="E62" s="88" t="e">
        <f t="shared" si="0"/>
        <v>#NUM!</v>
      </c>
      <c r="G62" s="162" t="s">
        <v>45</v>
      </c>
      <c r="H62" s="163" t="s">
        <v>168</v>
      </c>
      <c r="I62" s="164" t="s">
        <v>175</v>
      </c>
      <c r="J62" s="165" t="s">
        <v>173</v>
      </c>
      <c r="K62" s="157"/>
      <c r="L62" s="89"/>
      <c r="M62" s="95"/>
      <c r="N62" s="112"/>
      <c r="O62" s="112"/>
      <c r="P62" s="112"/>
      <c r="Q62" s="112"/>
      <c r="R62" s="112"/>
      <c r="S62" s="112"/>
      <c r="T62" s="112"/>
      <c r="U62" s="112"/>
      <c r="W62" s="7" t="str">
        <f t="shared" si="9"/>
        <v/>
      </c>
      <c r="X62" s="12" t="e">
        <f t="shared" si="1"/>
        <v>#NUM!</v>
      </c>
      <c r="Y62" s="7" t="e">
        <f t="shared" si="11"/>
        <v>#NUM!</v>
      </c>
      <c r="Z62" s="7" t="str">
        <f t="shared" si="12"/>
        <v/>
      </c>
      <c r="AA62" s="11" t="e">
        <f t="shared" si="10"/>
        <v>#NUM!</v>
      </c>
      <c r="AB62" s="14" t="e">
        <f t="shared" si="2"/>
        <v>#NUM!</v>
      </c>
      <c r="AC62" s="11" t="e">
        <f t="shared" si="3"/>
        <v>#NUM!</v>
      </c>
      <c r="AD62" s="14" t="e">
        <f t="shared" si="4"/>
        <v>#NUM!</v>
      </c>
      <c r="AE62" s="11" t="e">
        <f t="shared" si="5"/>
        <v>#NUM!</v>
      </c>
      <c r="AF62" s="14" t="e">
        <f t="shared" si="6"/>
        <v>#NUM!</v>
      </c>
      <c r="AG62" s="11" t="e">
        <f t="shared" si="7"/>
        <v>#NUM!</v>
      </c>
      <c r="AH62" s="11" t="e">
        <f t="shared" si="13"/>
        <v>#NUM!</v>
      </c>
      <c r="AI62" s="65"/>
    </row>
    <row r="63" spans="1:35">
      <c r="A63" s="86" t="str">
        <f t="shared" si="8"/>
        <v/>
      </c>
      <c r="B63" s="87"/>
      <c r="C63" s="257"/>
      <c r="D63" s="86"/>
      <c r="E63" s="88" t="e">
        <f t="shared" si="0"/>
        <v>#NUM!</v>
      </c>
      <c r="G63" s="162" t="s">
        <v>47</v>
      </c>
      <c r="H63" s="163" t="s">
        <v>169</v>
      </c>
      <c r="I63" s="164" t="s">
        <v>176</v>
      </c>
      <c r="J63" s="165" t="s">
        <v>174</v>
      </c>
      <c r="K63" s="157"/>
      <c r="L63" s="89"/>
      <c r="M63" s="89"/>
      <c r="N63" s="89"/>
      <c r="O63" s="89"/>
      <c r="P63" s="89"/>
      <c r="Q63" s="89"/>
      <c r="R63" s="89"/>
      <c r="S63" s="89"/>
      <c r="T63" s="89"/>
      <c r="U63" s="89"/>
      <c r="W63" s="7" t="str">
        <f t="shared" si="9"/>
        <v/>
      </c>
      <c r="X63" s="12" t="e">
        <f t="shared" si="1"/>
        <v>#NUM!</v>
      </c>
      <c r="Y63" s="7" t="e">
        <f t="shared" si="11"/>
        <v>#NUM!</v>
      </c>
      <c r="Z63" s="7" t="str">
        <f t="shared" si="12"/>
        <v/>
      </c>
      <c r="AA63" s="11" t="e">
        <f t="shared" si="10"/>
        <v>#NUM!</v>
      </c>
      <c r="AB63" s="14" t="e">
        <f t="shared" si="2"/>
        <v>#NUM!</v>
      </c>
      <c r="AC63" s="11" t="e">
        <f t="shared" si="3"/>
        <v>#NUM!</v>
      </c>
      <c r="AD63" s="14" t="e">
        <f t="shared" si="4"/>
        <v>#NUM!</v>
      </c>
      <c r="AE63" s="11" t="e">
        <f t="shared" si="5"/>
        <v>#NUM!</v>
      </c>
      <c r="AF63" s="14" t="e">
        <f t="shared" si="6"/>
        <v>#NUM!</v>
      </c>
      <c r="AG63" s="11" t="e">
        <f t="shared" si="7"/>
        <v>#NUM!</v>
      </c>
      <c r="AH63" s="11" t="e">
        <f t="shared" si="13"/>
        <v>#NUM!</v>
      </c>
      <c r="AI63" s="65"/>
    </row>
    <row r="64" spans="1:35">
      <c r="A64" s="86" t="str">
        <f t="shared" si="8"/>
        <v/>
      </c>
      <c r="B64" s="87"/>
      <c r="C64" s="257"/>
      <c r="D64" s="86"/>
      <c r="E64" s="88" t="e">
        <f t="shared" si="0"/>
        <v>#NUM!</v>
      </c>
      <c r="G64" s="162" t="s">
        <v>49</v>
      </c>
      <c r="H64" s="163" t="s">
        <v>170</v>
      </c>
      <c r="I64" s="164" t="s">
        <v>177</v>
      </c>
      <c r="J64" s="165" t="s">
        <v>180</v>
      </c>
      <c r="K64" s="157"/>
      <c r="L64" s="89"/>
      <c r="M64" s="95"/>
      <c r="N64" s="89"/>
      <c r="O64" s="89"/>
      <c r="P64" s="89"/>
      <c r="Q64" s="89"/>
      <c r="R64" s="89"/>
      <c r="S64" s="89"/>
      <c r="T64" s="89"/>
      <c r="U64" s="89"/>
      <c r="W64" s="7" t="str">
        <f t="shared" si="9"/>
        <v/>
      </c>
      <c r="X64" s="12" t="e">
        <f t="shared" si="1"/>
        <v>#NUM!</v>
      </c>
      <c r="Y64" s="7" t="e">
        <f t="shared" si="11"/>
        <v>#NUM!</v>
      </c>
      <c r="Z64" s="7" t="str">
        <f t="shared" si="12"/>
        <v/>
      </c>
      <c r="AA64" s="11" t="e">
        <f t="shared" si="10"/>
        <v>#NUM!</v>
      </c>
      <c r="AB64" s="14" t="e">
        <f t="shared" si="2"/>
        <v>#NUM!</v>
      </c>
      <c r="AC64" s="11" t="e">
        <f t="shared" si="3"/>
        <v>#NUM!</v>
      </c>
      <c r="AD64" s="14" t="e">
        <f t="shared" si="4"/>
        <v>#NUM!</v>
      </c>
      <c r="AE64" s="11" t="e">
        <f t="shared" si="5"/>
        <v>#NUM!</v>
      </c>
      <c r="AF64" s="14" t="e">
        <f t="shared" si="6"/>
        <v>#NUM!</v>
      </c>
      <c r="AG64" s="11" t="e">
        <f t="shared" si="7"/>
        <v>#NUM!</v>
      </c>
      <c r="AH64" s="11" t="e">
        <f t="shared" si="13"/>
        <v>#NUM!</v>
      </c>
      <c r="AI64" s="65"/>
    </row>
    <row r="65" spans="1:35">
      <c r="A65" s="86" t="str">
        <f t="shared" si="8"/>
        <v/>
      </c>
      <c r="B65" s="87"/>
      <c r="C65" s="257"/>
      <c r="D65" s="86"/>
      <c r="E65" s="88" t="e">
        <f t="shared" si="0"/>
        <v>#NUM!</v>
      </c>
      <c r="G65" s="162" t="s">
        <v>51</v>
      </c>
      <c r="H65" s="163" t="s">
        <v>171</v>
      </c>
      <c r="I65" s="164" t="s">
        <v>178</v>
      </c>
      <c r="J65" s="165" t="s">
        <v>181</v>
      </c>
      <c r="K65" s="157"/>
      <c r="L65" s="89"/>
      <c r="M65" s="95"/>
      <c r="N65" s="89"/>
      <c r="O65" s="89"/>
      <c r="P65" s="89"/>
      <c r="Q65" s="89"/>
      <c r="R65" s="89"/>
      <c r="S65" s="89"/>
      <c r="T65" s="89"/>
      <c r="U65" s="89"/>
      <c r="W65" s="7" t="str">
        <f t="shared" si="9"/>
        <v/>
      </c>
      <c r="X65" s="12" t="e">
        <f t="shared" si="1"/>
        <v>#NUM!</v>
      </c>
      <c r="Y65" s="7" t="e">
        <f t="shared" si="11"/>
        <v>#NUM!</v>
      </c>
      <c r="Z65" s="7" t="str">
        <f t="shared" si="12"/>
        <v/>
      </c>
      <c r="AA65" s="11" t="e">
        <f t="shared" si="10"/>
        <v>#NUM!</v>
      </c>
      <c r="AB65" s="14" t="e">
        <f t="shared" si="2"/>
        <v>#NUM!</v>
      </c>
      <c r="AC65" s="11" t="e">
        <f t="shared" si="3"/>
        <v>#NUM!</v>
      </c>
      <c r="AD65" s="14" t="e">
        <f t="shared" si="4"/>
        <v>#NUM!</v>
      </c>
      <c r="AE65" s="11" t="e">
        <f t="shared" si="5"/>
        <v>#NUM!</v>
      </c>
      <c r="AF65" s="14" t="e">
        <f t="shared" si="6"/>
        <v>#NUM!</v>
      </c>
      <c r="AG65" s="11" t="e">
        <f t="shared" si="7"/>
        <v>#NUM!</v>
      </c>
      <c r="AH65" s="11" t="e">
        <f t="shared" si="13"/>
        <v>#NUM!</v>
      </c>
      <c r="AI65" s="65"/>
    </row>
    <row r="66" spans="1:35">
      <c r="A66" s="86" t="str">
        <f t="shared" si="8"/>
        <v/>
      </c>
      <c r="B66" s="87"/>
      <c r="C66" s="257"/>
      <c r="D66" s="86"/>
      <c r="E66" s="88" t="e">
        <f t="shared" si="0"/>
        <v>#NUM!</v>
      </c>
      <c r="G66" s="162" t="s">
        <v>53</v>
      </c>
      <c r="H66" s="163" t="s">
        <v>172</v>
      </c>
      <c r="I66" s="164" t="s">
        <v>179</v>
      </c>
      <c r="J66" s="165" t="s">
        <v>182</v>
      </c>
      <c r="K66" s="157"/>
      <c r="L66" s="89"/>
      <c r="M66" s="96"/>
      <c r="N66" s="89"/>
      <c r="O66" s="89"/>
      <c r="P66" s="89"/>
      <c r="Q66" s="89"/>
      <c r="R66" s="89"/>
      <c r="S66" s="89"/>
      <c r="T66" s="89"/>
      <c r="U66" s="89"/>
      <c r="W66" s="7" t="str">
        <f t="shared" si="9"/>
        <v/>
      </c>
      <c r="X66" s="12" t="e">
        <f t="shared" si="1"/>
        <v>#NUM!</v>
      </c>
      <c r="Y66" s="7" t="e">
        <f t="shared" si="11"/>
        <v>#NUM!</v>
      </c>
      <c r="Z66" s="7" t="str">
        <f t="shared" si="12"/>
        <v/>
      </c>
      <c r="AA66" s="11" t="e">
        <f t="shared" si="10"/>
        <v>#NUM!</v>
      </c>
      <c r="AB66" s="14" t="e">
        <f t="shared" si="2"/>
        <v>#NUM!</v>
      </c>
      <c r="AC66" s="11" t="e">
        <f t="shared" si="3"/>
        <v>#NUM!</v>
      </c>
      <c r="AD66" s="14" t="e">
        <f t="shared" si="4"/>
        <v>#NUM!</v>
      </c>
      <c r="AE66" s="11" t="e">
        <f t="shared" si="5"/>
        <v>#NUM!</v>
      </c>
      <c r="AF66" s="14" t="e">
        <f t="shared" si="6"/>
        <v>#NUM!</v>
      </c>
      <c r="AG66" s="11" t="e">
        <f t="shared" si="7"/>
        <v>#NUM!</v>
      </c>
      <c r="AH66" s="11" t="e">
        <f t="shared" si="13"/>
        <v>#NUM!</v>
      </c>
      <c r="AI66" s="65"/>
    </row>
    <row r="67" spans="1:35">
      <c r="A67" s="86" t="str">
        <f t="shared" si="8"/>
        <v/>
      </c>
      <c r="B67" s="87"/>
      <c r="C67" s="257"/>
      <c r="D67" s="86"/>
      <c r="E67" s="88" t="e">
        <f t="shared" si="0"/>
        <v>#NUM!</v>
      </c>
      <c r="G67" s="166"/>
      <c r="H67" s="156"/>
      <c r="I67" s="156"/>
      <c r="J67" s="156"/>
      <c r="K67" s="157"/>
      <c r="L67" s="112"/>
      <c r="M67" s="95"/>
      <c r="N67" s="89"/>
      <c r="O67" s="89"/>
      <c r="P67" s="89"/>
      <c r="Q67" s="89"/>
      <c r="R67" s="89"/>
      <c r="S67" s="89"/>
      <c r="T67" s="89"/>
      <c r="U67" s="89"/>
      <c r="W67" s="7" t="str">
        <f t="shared" si="9"/>
        <v/>
      </c>
      <c r="X67" s="12" t="e">
        <f t="shared" si="1"/>
        <v>#NUM!</v>
      </c>
      <c r="Y67" s="7" t="e">
        <f t="shared" si="11"/>
        <v>#NUM!</v>
      </c>
      <c r="Z67" s="7" t="str">
        <f t="shared" si="12"/>
        <v/>
      </c>
      <c r="AA67" s="11" t="e">
        <f t="shared" si="10"/>
        <v>#NUM!</v>
      </c>
      <c r="AB67" s="14" t="e">
        <f t="shared" si="2"/>
        <v>#NUM!</v>
      </c>
      <c r="AC67" s="11" t="e">
        <f t="shared" si="3"/>
        <v>#NUM!</v>
      </c>
      <c r="AD67" s="14" t="e">
        <f t="shared" si="4"/>
        <v>#NUM!</v>
      </c>
      <c r="AE67" s="11" t="e">
        <f t="shared" si="5"/>
        <v>#NUM!</v>
      </c>
      <c r="AF67" s="14" t="e">
        <f t="shared" si="6"/>
        <v>#NUM!</v>
      </c>
      <c r="AG67" s="11" t="e">
        <f t="shared" si="7"/>
        <v>#NUM!</v>
      </c>
      <c r="AH67" s="11" t="e">
        <f t="shared" si="13"/>
        <v>#NUM!</v>
      </c>
      <c r="AI67" s="65"/>
    </row>
    <row r="68" spans="1:35">
      <c r="A68" s="86" t="str">
        <f t="shared" si="8"/>
        <v/>
      </c>
      <c r="B68" s="87"/>
      <c r="C68" s="257"/>
      <c r="D68" s="86"/>
      <c r="E68" s="88" t="e">
        <f t="shared" si="0"/>
        <v>#NUM!</v>
      </c>
      <c r="G68" s="155" t="s">
        <v>143</v>
      </c>
      <c r="H68" s="156"/>
      <c r="I68" s="156"/>
      <c r="J68" s="156"/>
      <c r="K68" s="157"/>
      <c r="L68" s="89"/>
      <c r="M68" s="95"/>
      <c r="N68" s="89"/>
      <c r="O68" s="89"/>
      <c r="P68" s="89"/>
      <c r="Q68" s="89"/>
      <c r="R68" s="89"/>
      <c r="S68" s="89"/>
      <c r="T68" s="89"/>
      <c r="U68" s="89"/>
      <c r="W68" s="7" t="str">
        <f t="shared" si="9"/>
        <v/>
      </c>
      <c r="X68" s="12" t="e">
        <f t="shared" si="1"/>
        <v>#NUM!</v>
      </c>
      <c r="Y68" s="7" t="e">
        <f t="shared" si="11"/>
        <v>#NUM!</v>
      </c>
      <c r="Z68" s="7" t="str">
        <f t="shared" si="12"/>
        <v/>
      </c>
      <c r="AA68" s="11" t="e">
        <f t="shared" si="10"/>
        <v>#NUM!</v>
      </c>
      <c r="AB68" s="14" t="e">
        <f t="shared" si="2"/>
        <v>#NUM!</v>
      </c>
      <c r="AC68" s="11" t="e">
        <f t="shared" si="3"/>
        <v>#NUM!</v>
      </c>
      <c r="AD68" s="14" t="e">
        <f t="shared" si="4"/>
        <v>#NUM!</v>
      </c>
      <c r="AE68" s="11" t="e">
        <f t="shared" si="5"/>
        <v>#NUM!</v>
      </c>
      <c r="AF68" s="14" t="e">
        <f t="shared" si="6"/>
        <v>#NUM!</v>
      </c>
      <c r="AG68" s="11" t="e">
        <f t="shared" si="7"/>
        <v>#NUM!</v>
      </c>
      <c r="AH68" s="11" t="e">
        <f t="shared" si="13"/>
        <v>#NUM!</v>
      </c>
      <c r="AI68" s="65"/>
    </row>
    <row r="69" spans="1:35">
      <c r="A69" s="86" t="str">
        <f t="shared" si="8"/>
        <v/>
      </c>
      <c r="B69" s="87"/>
      <c r="C69" s="257"/>
      <c r="D69" s="86"/>
      <c r="E69" s="88" t="e">
        <f t="shared" si="0"/>
        <v>#NUM!</v>
      </c>
      <c r="G69" s="167" t="s">
        <v>191</v>
      </c>
      <c r="H69" s="168" t="s">
        <v>145</v>
      </c>
      <c r="I69" s="156"/>
      <c r="J69" s="156"/>
      <c r="K69" s="157"/>
      <c r="L69" s="89"/>
      <c r="M69" s="95"/>
      <c r="N69" s="89"/>
      <c r="O69" s="89"/>
      <c r="P69" s="89"/>
      <c r="Q69" s="89"/>
      <c r="R69" s="89"/>
      <c r="S69" s="89"/>
      <c r="T69" s="89"/>
      <c r="U69" s="89"/>
      <c r="W69" s="7" t="str">
        <f t="shared" si="9"/>
        <v/>
      </c>
      <c r="X69" s="12" t="e">
        <f t="shared" si="1"/>
        <v>#NUM!</v>
      </c>
      <c r="Y69" s="7" t="e">
        <f t="shared" si="11"/>
        <v>#NUM!</v>
      </c>
      <c r="Z69" s="7" t="str">
        <f t="shared" si="12"/>
        <v/>
      </c>
      <c r="AA69" s="11" t="e">
        <f t="shared" si="10"/>
        <v>#NUM!</v>
      </c>
      <c r="AB69" s="14" t="e">
        <f t="shared" si="2"/>
        <v>#NUM!</v>
      </c>
      <c r="AC69" s="11" t="e">
        <f t="shared" si="3"/>
        <v>#NUM!</v>
      </c>
      <c r="AD69" s="14" t="e">
        <f t="shared" si="4"/>
        <v>#NUM!</v>
      </c>
      <c r="AE69" s="11" t="e">
        <f t="shared" si="5"/>
        <v>#NUM!</v>
      </c>
      <c r="AF69" s="14" t="e">
        <f t="shared" si="6"/>
        <v>#NUM!</v>
      </c>
      <c r="AG69" s="11" t="e">
        <f t="shared" si="7"/>
        <v>#NUM!</v>
      </c>
      <c r="AH69" s="11" t="e">
        <f t="shared" si="13"/>
        <v>#NUM!</v>
      </c>
      <c r="AI69" s="65"/>
    </row>
    <row r="70" spans="1:35">
      <c r="A70" s="86" t="str">
        <f t="shared" si="8"/>
        <v/>
      </c>
      <c r="B70" s="87"/>
      <c r="C70" s="257"/>
      <c r="D70" s="86"/>
      <c r="E70" s="88" t="e">
        <f t="shared" si="0"/>
        <v>#NUM!</v>
      </c>
      <c r="G70" s="169" t="s">
        <v>192</v>
      </c>
      <c r="H70" s="170" t="s">
        <v>159</v>
      </c>
      <c r="I70" s="156"/>
      <c r="J70" s="156"/>
      <c r="K70" s="157"/>
      <c r="L70" s="89"/>
      <c r="M70" s="95"/>
      <c r="N70" s="89"/>
      <c r="O70" s="89"/>
      <c r="P70" s="89"/>
      <c r="Q70" s="89"/>
      <c r="R70" s="89"/>
      <c r="S70" s="89"/>
      <c r="T70" s="89"/>
      <c r="U70" s="89"/>
      <c r="W70" s="7" t="str">
        <f t="shared" si="9"/>
        <v/>
      </c>
      <c r="X70" s="12" t="e">
        <f t="shared" si="1"/>
        <v>#NUM!</v>
      </c>
      <c r="Y70" s="7" t="e">
        <f t="shared" si="11"/>
        <v>#NUM!</v>
      </c>
      <c r="Z70" s="7" t="str">
        <f t="shared" si="12"/>
        <v/>
      </c>
      <c r="AA70" s="11" t="e">
        <f t="shared" si="10"/>
        <v>#NUM!</v>
      </c>
      <c r="AB70" s="14" t="e">
        <f t="shared" si="2"/>
        <v>#NUM!</v>
      </c>
      <c r="AC70" s="11" t="e">
        <f t="shared" si="3"/>
        <v>#NUM!</v>
      </c>
      <c r="AD70" s="14" t="e">
        <f t="shared" si="4"/>
        <v>#NUM!</v>
      </c>
      <c r="AE70" s="11" t="e">
        <f t="shared" si="5"/>
        <v>#NUM!</v>
      </c>
      <c r="AF70" s="14" t="e">
        <f t="shared" si="6"/>
        <v>#NUM!</v>
      </c>
      <c r="AG70" s="11" t="e">
        <f t="shared" si="7"/>
        <v>#NUM!</v>
      </c>
      <c r="AH70" s="11" t="e">
        <f t="shared" si="13"/>
        <v>#NUM!</v>
      </c>
      <c r="AI70" s="65"/>
    </row>
    <row r="71" spans="1:35">
      <c r="A71" s="86" t="str">
        <f t="shared" si="8"/>
        <v/>
      </c>
      <c r="B71" s="87"/>
      <c r="C71" s="257"/>
      <c r="D71" s="86"/>
      <c r="E71" s="88" t="e">
        <f t="shared" si="0"/>
        <v>#NUM!</v>
      </c>
      <c r="G71" s="169" t="s">
        <v>148</v>
      </c>
      <c r="H71" s="170" t="s">
        <v>161</v>
      </c>
      <c r="I71" s="156"/>
      <c r="J71" s="156"/>
      <c r="K71" s="157"/>
      <c r="L71" s="89"/>
      <c r="M71" s="95"/>
      <c r="N71" s="89"/>
      <c r="O71" s="89"/>
      <c r="P71" s="89"/>
      <c r="Q71" s="89"/>
      <c r="R71" s="89"/>
      <c r="S71" s="89"/>
      <c r="T71" s="89"/>
      <c r="U71" s="89"/>
      <c r="W71" s="7" t="str">
        <f t="shared" si="9"/>
        <v/>
      </c>
      <c r="X71" s="12" t="e">
        <f t="shared" si="1"/>
        <v>#NUM!</v>
      </c>
      <c r="Y71" s="7" t="e">
        <f t="shared" si="11"/>
        <v>#NUM!</v>
      </c>
      <c r="Z71" s="7" t="str">
        <f t="shared" si="12"/>
        <v/>
      </c>
      <c r="AA71" s="11" t="e">
        <f t="shared" si="10"/>
        <v>#NUM!</v>
      </c>
      <c r="AB71" s="14" t="e">
        <f t="shared" si="2"/>
        <v>#NUM!</v>
      </c>
      <c r="AC71" s="11" t="e">
        <f t="shared" si="3"/>
        <v>#NUM!</v>
      </c>
      <c r="AD71" s="14" t="e">
        <f t="shared" si="4"/>
        <v>#NUM!</v>
      </c>
      <c r="AE71" s="11" t="e">
        <f t="shared" si="5"/>
        <v>#NUM!</v>
      </c>
      <c r="AF71" s="14" t="e">
        <f t="shared" si="6"/>
        <v>#NUM!</v>
      </c>
      <c r="AG71" s="11" t="e">
        <f t="shared" si="7"/>
        <v>#NUM!</v>
      </c>
      <c r="AH71" s="11" t="e">
        <f t="shared" si="13"/>
        <v>#NUM!</v>
      </c>
      <c r="AI71" s="65"/>
    </row>
    <row r="72" spans="1:35">
      <c r="A72" s="86" t="str">
        <f t="shared" si="8"/>
        <v/>
      </c>
      <c r="B72" s="87"/>
      <c r="C72" s="257"/>
      <c r="D72" s="86"/>
      <c r="E72" s="88" t="e">
        <f t="shared" si="0"/>
        <v>#NUM!</v>
      </c>
      <c r="G72" s="171" t="s">
        <v>180</v>
      </c>
      <c r="H72" s="172" t="s">
        <v>162</v>
      </c>
      <c r="I72" s="173"/>
      <c r="J72" s="173"/>
      <c r="K72" s="174"/>
      <c r="L72" s="89"/>
      <c r="M72" s="95"/>
      <c r="N72" s="89"/>
      <c r="O72" s="89"/>
      <c r="P72" s="89"/>
      <c r="Q72" s="89"/>
      <c r="R72" s="89"/>
      <c r="S72" s="89"/>
      <c r="T72" s="89"/>
      <c r="U72" s="89"/>
      <c r="W72" s="7" t="str">
        <f t="shared" si="9"/>
        <v/>
      </c>
      <c r="X72" s="12" t="e">
        <f t="shared" si="1"/>
        <v>#NUM!</v>
      </c>
      <c r="Y72" s="7" t="e">
        <f t="shared" si="11"/>
        <v>#NUM!</v>
      </c>
      <c r="Z72" s="7" t="str">
        <f t="shared" si="12"/>
        <v/>
      </c>
      <c r="AA72" s="11" t="e">
        <f t="shared" si="10"/>
        <v>#NUM!</v>
      </c>
      <c r="AB72" s="14" t="e">
        <f t="shared" si="2"/>
        <v>#NUM!</v>
      </c>
      <c r="AC72" s="11" t="e">
        <f t="shared" si="3"/>
        <v>#NUM!</v>
      </c>
      <c r="AD72" s="14" t="e">
        <f t="shared" si="4"/>
        <v>#NUM!</v>
      </c>
      <c r="AE72" s="11" t="e">
        <f t="shared" si="5"/>
        <v>#NUM!</v>
      </c>
      <c r="AF72" s="14" t="e">
        <f t="shared" si="6"/>
        <v>#NUM!</v>
      </c>
      <c r="AG72" s="11" t="e">
        <f t="shared" si="7"/>
        <v>#NUM!</v>
      </c>
      <c r="AH72" s="11" t="e">
        <f t="shared" si="13"/>
        <v>#NUM!</v>
      </c>
      <c r="AI72" s="65"/>
    </row>
    <row r="73" spans="1:35">
      <c r="A73" s="86" t="str">
        <f t="shared" si="8"/>
        <v/>
      </c>
      <c r="B73" s="87"/>
      <c r="C73" s="258"/>
      <c r="D73" s="99"/>
      <c r="E73" s="88" t="e">
        <f t="shared" ref="E73:E136" si="14">IF(OR(A73="",AA73=1),"",D73)</f>
        <v>#NUM!</v>
      </c>
      <c r="L73" s="89"/>
      <c r="M73" s="95"/>
      <c r="W73" s="7" t="str">
        <f t="shared" si="9"/>
        <v/>
      </c>
      <c r="X73" s="12" t="e">
        <f t="shared" ref="X73:X136" si="15">IF(OR(A73="",AA73=1),"",D73)</f>
        <v>#NUM!</v>
      </c>
      <c r="Y73" s="7" t="e">
        <f t="shared" si="11"/>
        <v>#NUM!</v>
      </c>
      <c r="Z73" s="7" t="str">
        <f t="shared" si="12"/>
        <v/>
      </c>
      <c r="AA73" s="11" t="e">
        <f t="shared" si="10"/>
        <v>#NUM!</v>
      </c>
      <c r="AB73" s="14" t="e">
        <f t="shared" ref="AB73:AB136" si="16">IF(AA73=1,D73,-1)</f>
        <v>#NUM!</v>
      </c>
      <c r="AC73" s="11" t="e">
        <f t="shared" ref="AC73:AC136" si="17">IF(OR(A73="",AA73=1,ABS(D73-$L$11)&lt;=3*$AI$22),"",1)</f>
        <v>#NUM!</v>
      </c>
      <c r="AD73" s="14" t="e">
        <f t="shared" ref="AD73:AD136" si="18">IF(AC73=1,D73,-1)</f>
        <v>#NUM!</v>
      </c>
      <c r="AE73" s="11" t="e">
        <f t="shared" ref="AE73:AE104" si="19">IF(AND(ISNUMBER(A73),E73=""),1,"")</f>
        <v>#NUM!</v>
      </c>
      <c r="AF73" s="14" t="e">
        <f t="shared" ref="AF73:AF136" si="20">IF(AE73=1,D73,-1)</f>
        <v>#NUM!</v>
      </c>
      <c r="AG73" s="11" t="e">
        <f t="shared" ref="AG73:AG136" si="21">IF(E73="",0,(E73-$L$11)/ABS(E73-$L$11))</f>
        <v>#NUM!</v>
      </c>
      <c r="AH73" s="11" t="e">
        <f t="shared" si="13"/>
        <v>#NUM!</v>
      </c>
      <c r="AI73" s="65"/>
    </row>
    <row r="74" spans="1:35">
      <c r="A74" s="86" t="str">
        <f t="shared" ref="A74:A137" si="22">IF(ISNUMBER(D74),A73+1,"")</f>
        <v/>
      </c>
      <c r="B74" s="87"/>
      <c r="C74" s="258"/>
      <c r="D74" s="99"/>
      <c r="E74" s="88" t="e">
        <f t="shared" si="14"/>
        <v>#NUM!</v>
      </c>
      <c r="L74" s="89"/>
      <c r="M74" s="95"/>
      <c r="W74" s="7" t="str">
        <f t="shared" ref="W74:W137" si="23">IF(AND(ISNUMBER(D74),ISNUMBER(D73)),ABS(D73-D74),"")</f>
        <v/>
      </c>
      <c r="X74" s="12" t="e">
        <f t="shared" si="15"/>
        <v>#NUM!</v>
      </c>
      <c r="Y74" s="7" t="e">
        <f t="shared" si="11"/>
        <v>#NUM!</v>
      </c>
      <c r="Z74" s="7" t="str">
        <f t="shared" si="12"/>
        <v/>
      </c>
      <c r="AA74" s="11" t="e">
        <f t="shared" ref="AA74:AA137" si="24">IF(AND(A74&lt;&gt;"",ABS(D74-$AI$11)&gt;0.4*$J$11),1,"")</f>
        <v>#NUM!</v>
      </c>
      <c r="AB74" s="14" t="e">
        <f t="shared" si="16"/>
        <v>#NUM!</v>
      </c>
      <c r="AC74" s="11" t="e">
        <f t="shared" si="17"/>
        <v>#NUM!</v>
      </c>
      <c r="AD74" s="14" t="e">
        <f t="shared" si="18"/>
        <v>#NUM!</v>
      </c>
      <c r="AE74" s="11" t="e">
        <f t="shared" si="19"/>
        <v>#NUM!</v>
      </c>
      <c r="AF74" s="14" t="e">
        <f t="shared" si="20"/>
        <v>#NUM!</v>
      </c>
      <c r="AG74" s="11" t="e">
        <f t="shared" si="21"/>
        <v>#NUM!</v>
      </c>
      <c r="AH74" s="11" t="e">
        <f t="shared" si="13"/>
        <v>#NUM!</v>
      </c>
      <c r="AI74" s="65"/>
    </row>
    <row r="75" spans="1:35">
      <c r="A75" s="86" t="str">
        <f t="shared" si="22"/>
        <v/>
      </c>
      <c r="B75" s="87"/>
      <c r="C75" s="258"/>
      <c r="D75" s="99"/>
      <c r="E75" s="88" t="e">
        <f t="shared" si="14"/>
        <v>#NUM!</v>
      </c>
      <c r="L75" s="89"/>
      <c r="M75" s="95"/>
      <c r="W75" s="7" t="str">
        <f t="shared" si="23"/>
        <v/>
      </c>
      <c r="X75" s="12" t="e">
        <f t="shared" si="15"/>
        <v>#NUM!</v>
      </c>
      <c r="Y75" s="7" t="e">
        <f t="shared" ref="Y75:Y138" si="25">IF(OR(AA74=1,AA75=1),"",W75)</f>
        <v>#NUM!</v>
      </c>
      <c r="Z75" s="7" t="str">
        <f t="shared" ref="Z75:Z138" si="26">IF(AND(ISNUMBER(E75),ISNUMBER(E74)),ABS(E74-E75),"")</f>
        <v/>
      </c>
      <c r="AA75" s="11" t="e">
        <f t="shared" si="24"/>
        <v>#NUM!</v>
      </c>
      <c r="AB75" s="14" t="e">
        <f t="shared" si="16"/>
        <v>#NUM!</v>
      </c>
      <c r="AC75" s="11" t="e">
        <f t="shared" si="17"/>
        <v>#NUM!</v>
      </c>
      <c r="AD75" s="14" t="e">
        <f t="shared" si="18"/>
        <v>#NUM!</v>
      </c>
      <c r="AE75" s="11" t="e">
        <f t="shared" si="19"/>
        <v>#NUM!</v>
      </c>
      <c r="AF75" s="14" t="e">
        <f t="shared" si="20"/>
        <v>#NUM!</v>
      </c>
      <c r="AG75" s="11" t="e">
        <f t="shared" si="21"/>
        <v>#NUM!</v>
      </c>
      <c r="AH75" s="11" t="e">
        <f t="shared" ref="AH75:AH138" si="27">CHOOSE(5+AG74+3*AG75,AH74-1,IF(AH74&lt;0,AH74-1,-1),-1,AH74,AH74,AH74,1,IF(AH74&gt;0,AH74+1,1),AH74+1)</f>
        <v>#NUM!</v>
      </c>
      <c r="AI75" s="65"/>
    </row>
    <row r="76" spans="1:35">
      <c r="A76" s="86" t="str">
        <f t="shared" si="22"/>
        <v/>
      </c>
      <c r="B76" s="87"/>
      <c r="C76" s="258"/>
      <c r="D76" s="99"/>
      <c r="E76" s="88" t="e">
        <f t="shared" si="14"/>
        <v>#NUM!</v>
      </c>
      <c r="L76" s="89"/>
      <c r="M76" s="95"/>
      <c r="W76" s="7" t="str">
        <f t="shared" si="23"/>
        <v/>
      </c>
      <c r="X76" s="12" t="e">
        <f t="shared" si="15"/>
        <v>#NUM!</v>
      </c>
      <c r="Y76" s="7" t="e">
        <f t="shared" si="25"/>
        <v>#NUM!</v>
      </c>
      <c r="Z76" s="7" t="str">
        <f t="shared" si="26"/>
        <v/>
      </c>
      <c r="AA76" s="11" t="e">
        <f t="shared" si="24"/>
        <v>#NUM!</v>
      </c>
      <c r="AB76" s="14" t="e">
        <f t="shared" si="16"/>
        <v>#NUM!</v>
      </c>
      <c r="AC76" s="11" t="e">
        <f t="shared" si="17"/>
        <v>#NUM!</v>
      </c>
      <c r="AD76" s="14" t="e">
        <f t="shared" si="18"/>
        <v>#NUM!</v>
      </c>
      <c r="AE76" s="11" t="e">
        <f t="shared" si="19"/>
        <v>#NUM!</v>
      </c>
      <c r="AF76" s="14" t="e">
        <f t="shared" si="20"/>
        <v>#NUM!</v>
      </c>
      <c r="AG76" s="11" t="e">
        <f t="shared" si="21"/>
        <v>#NUM!</v>
      </c>
      <c r="AH76" s="11" t="e">
        <f t="shared" si="27"/>
        <v>#NUM!</v>
      </c>
      <c r="AI76" s="65"/>
    </row>
    <row r="77" spans="1:35">
      <c r="A77" s="86" t="str">
        <f t="shared" si="22"/>
        <v/>
      </c>
      <c r="B77" s="87"/>
      <c r="C77" s="258"/>
      <c r="D77" s="99"/>
      <c r="E77" s="88" t="e">
        <f t="shared" si="14"/>
        <v>#NUM!</v>
      </c>
      <c r="L77" s="89"/>
      <c r="W77" s="7" t="str">
        <f t="shared" si="23"/>
        <v/>
      </c>
      <c r="X77" s="12" t="e">
        <f t="shared" si="15"/>
        <v>#NUM!</v>
      </c>
      <c r="Y77" s="7" t="e">
        <f t="shared" si="25"/>
        <v>#NUM!</v>
      </c>
      <c r="Z77" s="7" t="str">
        <f t="shared" si="26"/>
        <v/>
      </c>
      <c r="AA77" s="11" t="e">
        <f t="shared" si="24"/>
        <v>#NUM!</v>
      </c>
      <c r="AB77" s="14" t="e">
        <f t="shared" si="16"/>
        <v>#NUM!</v>
      </c>
      <c r="AC77" s="11" t="e">
        <f t="shared" si="17"/>
        <v>#NUM!</v>
      </c>
      <c r="AD77" s="14" t="e">
        <f t="shared" si="18"/>
        <v>#NUM!</v>
      </c>
      <c r="AE77" s="11" t="e">
        <f t="shared" si="19"/>
        <v>#NUM!</v>
      </c>
      <c r="AF77" s="14" t="e">
        <f t="shared" si="20"/>
        <v>#NUM!</v>
      </c>
      <c r="AG77" s="11" t="e">
        <f t="shared" si="21"/>
        <v>#NUM!</v>
      </c>
      <c r="AH77" s="11" t="e">
        <f t="shared" si="27"/>
        <v>#NUM!</v>
      </c>
      <c r="AI77" s="65"/>
    </row>
    <row r="78" spans="1:35">
      <c r="A78" s="86" t="str">
        <f t="shared" si="22"/>
        <v/>
      </c>
      <c r="B78" s="87"/>
      <c r="C78" s="258"/>
      <c r="D78" s="99"/>
      <c r="E78" s="88" t="e">
        <f t="shared" si="14"/>
        <v>#NUM!</v>
      </c>
      <c r="L78" s="89"/>
      <c r="W78" s="7" t="str">
        <f t="shared" si="23"/>
        <v/>
      </c>
      <c r="X78" s="12" t="e">
        <f t="shared" si="15"/>
        <v>#NUM!</v>
      </c>
      <c r="Y78" s="7" t="e">
        <f t="shared" si="25"/>
        <v>#NUM!</v>
      </c>
      <c r="Z78" s="7" t="str">
        <f t="shared" si="26"/>
        <v/>
      </c>
      <c r="AA78" s="11" t="e">
        <f t="shared" si="24"/>
        <v>#NUM!</v>
      </c>
      <c r="AB78" s="14" t="e">
        <f t="shared" si="16"/>
        <v>#NUM!</v>
      </c>
      <c r="AC78" s="11" t="e">
        <f t="shared" si="17"/>
        <v>#NUM!</v>
      </c>
      <c r="AD78" s="14" t="e">
        <f t="shared" si="18"/>
        <v>#NUM!</v>
      </c>
      <c r="AE78" s="11" t="e">
        <f t="shared" si="19"/>
        <v>#NUM!</v>
      </c>
      <c r="AF78" s="14" t="e">
        <f t="shared" si="20"/>
        <v>#NUM!</v>
      </c>
      <c r="AG78" s="11" t="e">
        <f t="shared" si="21"/>
        <v>#NUM!</v>
      </c>
      <c r="AH78" s="11" t="e">
        <f t="shared" si="27"/>
        <v>#NUM!</v>
      </c>
      <c r="AI78" s="65"/>
    </row>
    <row r="79" spans="1:35">
      <c r="A79" s="86" t="str">
        <f t="shared" si="22"/>
        <v/>
      </c>
      <c r="B79" s="87"/>
      <c r="C79" s="258"/>
      <c r="D79" s="99"/>
      <c r="E79" s="88" t="e">
        <f t="shared" si="14"/>
        <v>#NUM!</v>
      </c>
      <c r="W79" s="7" t="str">
        <f t="shared" si="23"/>
        <v/>
      </c>
      <c r="X79" s="12" t="e">
        <f t="shared" si="15"/>
        <v>#NUM!</v>
      </c>
      <c r="Y79" s="7" t="e">
        <f t="shared" si="25"/>
        <v>#NUM!</v>
      </c>
      <c r="Z79" s="7" t="str">
        <f t="shared" si="26"/>
        <v/>
      </c>
      <c r="AA79" s="11" t="e">
        <f t="shared" si="24"/>
        <v>#NUM!</v>
      </c>
      <c r="AB79" s="14" t="e">
        <f t="shared" si="16"/>
        <v>#NUM!</v>
      </c>
      <c r="AC79" s="11" t="e">
        <f t="shared" si="17"/>
        <v>#NUM!</v>
      </c>
      <c r="AD79" s="14" t="e">
        <f t="shared" si="18"/>
        <v>#NUM!</v>
      </c>
      <c r="AE79" s="11" t="e">
        <f t="shared" si="19"/>
        <v>#NUM!</v>
      </c>
      <c r="AF79" s="14" t="e">
        <f t="shared" si="20"/>
        <v>#NUM!</v>
      </c>
      <c r="AG79" s="11" t="e">
        <f t="shared" si="21"/>
        <v>#NUM!</v>
      </c>
      <c r="AH79" s="11" t="e">
        <f t="shared" si="27"/>
        <v>#NUM!</v>
      </c>
      <c r="AI79" s="65"/>
    </row>
    <row r="80" spans="1:35">
      <c r="A80" s="86" t="str">
        <f t="shared" si="22"/>
        <v/>
      </c>
      <c r="B80" s="87"/>
      <c r="C80" s="258"/>
      <c r="D80" s="99"/>
      <c r="E80" s="88" t="e">
        <f t="shared" si="14"/>
        <v>#NUM!</v>
      </c>
      <c r="W80" s="7" t="str">
        <f t="shared" si="23"/>
        <v/>
      </c>
      <c r="X80" s="12" t="e">
        <f t="shared" si="15"/>
        <v>#NUM!</v>
      </c>
      <c r="Y80" s="7" t="e">
        <f t="shared" si="25"/>
        <v>#NUM!</v>
      </c>
      <c r="Z80" s="7" t="str">
        <f t="shared" si="26"/>
        <v/>
      </c>
      <c r="AA80" s="11" t="e">
        <f t="shared" si="24"/>
        <v>#NUM!</v>
      </c>
      <c r="AB80" s="14" t="e">
        <f t="shared" si="16"/>
        <v>#NUM!</v>
      </c>
      <c r="AC80" s="11" t="e">
        <f t="shared" si="17"/>
        <v>#NUM!</v>
      </c>
      <c r="AD80" s="14" t="e">
        <f t="shared" si="18"/>
        <v>#NUM!</v>
      </c>
      <c r="AE80" s="11" t="e">
        <f t="shared" si="19"/>
        <v>#NUM!</v>
      </c>
      <c r="AF80" s="14" t="e">
        <f t="shared" si="20"/>
        <v>#NUM!</v>
      </c>
      <c r="AG80" s="11" t="e">
        <f t="shared" si="21"/>
        <v>#NUM!</v>
      </c>
      <c r="AH80" s="11" t="e">
        <f t="shared" si="27"/>
        <v>#NUM!</v>
      </c>
      <c r="AI80" s="65"/>
    </row>
    <row r="81" spans="1:35">
      <c r="A81" s="86" t="str">
        <f t="shared" si="22"/>
        <v/>
      </c>
      <c r="B81" s="87"/>
      <c r="C81" s="258"/>
      <c r="D81" s="99"/>
      <c r="E81" s="88" t="e">
        <f t="shared" si="14"/>
        <v>#NUM!</v>
      </c>
      <c r="W81" s="7" t="str">
        <f t="shared" si="23"/>
        <v/>
      </c>
      <c r="X81" s="12" t="e">
        <f t="shared" si="15"/>
        <v>#NUM!</v>
      </c>
      <c r="Y81" s="7" t="e">
        <f t="shared" si="25"/>
        <v>#NUM!</v>
      </c>
      <c r="Z81" s="7" t="str">
        <f t="shared" si="26"/>
        <v/>
      </c>
      <c r="AA81" s="11" t="e">
        <f t="shared" si="24"/>
        <v>#NUM!</v>
      </c>
      <c r="AB81" s="14" t="e">
        <f t="shared" si="16"/>
        <v>#NUM!</v>
      </c>
      <c r="AC81" s="11" t="e">
        <f t="shared" si="17"/>
        <v>#NUM!</v>
      </c>
      <c r="AD81" s="14" t="e">
        <f t="shared" si="18"/>
        <v>#NUM!</v>
      </c>
      <c r="AE81" s="11" t="e">
        <f t="shared" si="19"/>
        <v>#NUM!</v>
      </c>
      <c r="AF81" s="14" t="e">
        <f t="shared" si="20"/>
        <v>#NUM!</v>
      </c>
      <c r="AG81" s="11" t="e">
        <f t="shared" si="21"/>
        <v>#NUM!</v>
      </c>
      <c r="AH81" s="11" t="e">
        <f t="shared" si="27"/>
        <v>#NUM!</v>
      </c>
      <c r="AI81" s="65"/>
    </row>
    <row r="82" spans="1:35">
      <c r="A82" s="86" t="str">
        <f t="shared" si="22"/>
        <v/>
      </c>
      <c r="B82" s="87"/>
      <c r="C82" s="258"/>
      <c r="D82" s="99"/>
      <c r="E82" s="88" t="e">
        <f t="shared" si="14"/>
        <v>#NUM!</v>
      </c>
      <c r="W82" s="7" t="str">
        <f t="shared" si="23"/>
        <v/>
      </c>
      <c r="X82" s="12" t="e">
        <f t="shared" si="15"/>
        <v>#NUM!</v>
      </c>
      <c r="Y82" s="7" t="e">
        <f t="shared" si="25"/>
        <v>#NUM!</v>
      </c>
      <c r="Z82" s="7" t="str">
        <f t="shared" si="26"/>
        <v/>
      </c>
      <c r="AA82" s="11" t="e">
        <f t="shared" si="24"/>
        <v>#NUM!</v>
      </c>
      <c r="AB82" s="14" t="e">
        <f t="shared" si="16"/>
        <v>#NUM!</v>
      </c>
      <c r="AC82" s="11" t="e">
        <f t="shared" si="17"/>
        <v>#NUM!</v>
      </c>
      <c r="AD82" s="14" t="e">
        <f t="shared" si="18"/>
        <v>#NUM!</v>
      </c>
      <c r="AE82" s="11" t="e">
        <f t="shared" si="19"/>
        <v>#NUM!</v>
      </c>
      <c r="AF82" s="14" t="e">
        <f t="shared" si="20"/>
        <v>#NUM!</v>
      </c>
      <c r="AG82" s="11" t="e">
        <f t="shared" si="21"/>
        <v>#NUM!</v>
      </c>
      <c r="AH82" s="11" t="e">
        <f t="shared" si="27"/>
        <v>#NUM!</v>
      </c>
      <c r="AI82" s="65"/>
    </row>
    <row r="83" spans="1:35">
      <c r="A83" s="86" t="str">
        <f t="shared" si="22"/>
        <v/>
      </c>
      <c r="B83" s="87"/>
      <c r="C83" s="258"/>
      <c r="D83" s="99"/>
      <c r="E83" s="88" t="e">
        <f t="shared" si="14"/>
        <v>#NUM!</v>
      </c>
      <c r="W83" s="7" t="str">
        <f t="shared" si="23"/>
        <v/>
      </c>
      <c r="X83" s="12" t="e">
        <f t="shared" si="15"/>
        <v>#NUM!</v>
      </c>
      <c r="Y83" s="7" t="e">
        <f t="shared" si="25"/>
        <v>#NUM!</v>
      </c>
      <c r="Z83" s="7" t="str">
        <f t="shared" si="26"/>
        <v/>
      </c>
      <c r="AA83" s="11" t="e">
        <f t="shared" si="24"/>
        <v>#NUM!</v>
      </c>
      <c r="AB83" s="14" t="e">
        <f t="shared" si="16"/>
        <v>#NUM!</v>
      </c>
      <c r="AC83" s="11" t="e">
        <f t="shared" si="17"/>
        <v>#NUM!</v>
      </c>
      <c r="AD83" s="14" t="e">
        <f t="shared" si="18"/>
        <v>#NUM!</v>
      </c>
      <c r="AE83" s="11" t="e">
        <f t="shared" si="19"/>
        <v>#NUM!</v>
      </c>
      <c r="AF83" s="14" t="e">
        <f t="shared" si="20"/>
        <v>#NUM!</v>
      </c>
      <c r="AG83" s="11" t="e">
        <f t="shared" si="21"/>
        <v>#NUM!</v>
      </c>
      <c r="AH83" s="11" t="e">
        <f t="shared" si="27"/>
        <v>#NUM!</v>
      </c>
      <c r="AI83" s="65"/>
    </row>
    <row r="84" spans="1:35">
      <c r="A84" s="86" t="str">
        <f t="shared" si="22"/>
        <v/>
      </c>
      <c r="B84" s="87"/>
      <c r="C84" s="258"/>
      <c r="D84" s="99"/>
      <c r="E84" s="88" t="e">
        <f t="shared" si="14"/>
        <v>#NUM!</v>
      </c>
      <c r="W84" s="7" t="str">
        <f t="shared" si="23"/>
        <v/>
      </c>
      <c r="X84" s="12" t="e">
        <f t="shared" si="15"/>
        <v>#NUM!</v>
      </c>
      <c r="Y84" s="7" t="e">
        <f t="shared" si="25"/>
        <v>#NUM!</v>
      </c>
      <c r="Z84" s="7" t="str">
        <f t="shared" si="26"/>
        <v/>
      </c>
      <c r="AA84" s="11" t="e">
        <f t="shared" si="24"/>
        <v>#NUM!</v>
      </c>
      <c r="AB84" s="14" t="e">
        <f t="shared" si="16"/>
        <v>#NUM!</v>
      </c>
      <c r="AC84" s="11" t="e">
        <f t="shared" si="17"/>
        <v>#NUM!</v>
      </c>
      <c r="AD84" s="14" t="e">
        <f t="shared" si="18"/>
        <v>#NUM!</v>
      </c>
      <c r="AE84" s="11" t="e">
        <f t="shared" si="19"/>
        <v>#NUM!</v>
      </c>
      <c r="AF84" s="14" t="e">
        <f t="shared" si="20"/>
        <v>#NUM!</v>
      </c>
      <c r="AG84" s="11" t="e">
        <f t="shared" si="21"/>
        <v>#NUM!</v>
      </c>
      <c r="AH84" s="11" t="e">
        <f t="shared" si="27"/>
        <v>#NUM!</v>
      </c>
      <c r="AI84" s="65"/>
    </row>
    <row r="85" spans="1:35">
      <c r="A85" s="86" t="str">
        <f t="shared" si="22"/>
        <v/>
      </c>
      <c r="B85" s="87"/>
      <c r="C85" s="258"/>
      <c r="D85" s="99"/>
      <c r="E85" s="88" t="e">
        <f t="shared" si="14"/>
        <v>#NUM!</v>
      </c>
      <c r="W85" s="7" t="str">
        <f t="shared" si="23"/>
        <v/>
      </c>
      <c r="X85" s="12" t="e">
        <f t="shared" si="15"/>
        <v>#NUM!</v>
      </c>
      <c r="Y85" s="7" t="e">
        <f t="shared" si="25"/>
        <v>#NUM!</v>
      </c>
      <c r="Z85" s="7" t="str">
        <f t="shared" si="26"/>
        <v/>
      </c>
      <c r="AA85" s="11" t="e">
        <f t="shared" si="24"/>
        <v>#NUM!</v>
      </c>
      <c r="AB85" s="14" t="e">
        <f t="shared" si="16"/>
        <v>#NUM!</v>
      </c>
      <c r="AC85" s="11" t="e">
        <f t="shared" si="17"/>
        <v>#NUM!</v>
      </c>
      <c r="AD85" s="14" t="e">
        <f t="shared" si="18"/>
        <v>#NUM!</v>
      </c>
      <c r="AE85" s="11" t="e">
        <f t="shared" si="19"/>
        <v>#NUM!</v>
      </c>
      <c r="AF85" s="14" t="e">
        <f t="shared" si="20"/>
        <v>#NUM!</v>
      </c>
      <c r="AG85" s="11" t="e">
        <f t="shared" si="21"/>
        <v>#NUM!</v>
      </c>
      <c r="AH85" s="11" t="e">
        <f t="shared" si="27"/>
        <v>#NUM!</v>
      </c>
      <c r="AI85" s="65"/>
    </row>
    <row r="86" spans="1:35">
      <c r="A86" s="86" t="str">
        <f t="shared" si="22"/>
        <v/>
      </c>
      <c r="B86" s="87"/>
      <c r="C86" s="258"/>
      <c r="D86" s="99"/>
      <c r="E86" s="88" t="e">
        <f t="shared" si="14"/>
        <v>#NUM!</v>
      </c>
      <c r="W86" s="7" t="str">
        <f t="shared" si="23"/>
        <v/>
      </c>
      <c r="X86" s="12" t="e">
        <f t="shared" si="15"/>
        <v>#NUM!</v>
      </c>
      <c r="Y86" s="7" t="e">
        <f t="shared" si="25"/>
        <v>#NUM!</v>
      </c>
      <c r="Z86" s="7" t="str">
        <f t="shared" si="26"/>
        <v/>
      </c>
      <c r="AA86" s="11" t="e">
        <f t="shared" si="24"/>
        <v>#NUM!</v>
      </c>
      <c r="AB86" s="14" t="e">
        <f t="shared" si="16"/>
        <v>#NUM!</v>
      </c>
      <c r="AC86" s="11" t="e">
        <f t="shared" si="17"/>
        <v>#NUM!</v>
      </c>
      <c r="AD86" s="14" t="e">
        <f t="shared" si="18"/>
        <v>#NUM!</v>
      </c>
      <c r="AE86" s="11" t="e">
        <f t="shared" si="19"/>
        <v>#NUM!</v>
      </c>
      <c r="AF86" s="14" t="e">
        <f t="shared" si="20"/>
        <v>#NUM!</v>
      </c>
      <c r="AG86" s="11" t="e">
        <f t="shared" si="21"/>
        <v>#NUM!</v>
      </c>
      <c r="AH86" s="11" t="e">
        <f t="shared" si="27"/>
        <v>#NUM!</v>
      </c>
      <c r="AI86" s="65"/>
    </row>
    <row r="87" spans="1:35">
      <c r="A87" s="86" t="str">
        <f t="shared" si="22"/>
        <v/>
      </c>
      <c r="B87" s="87"/>
      <c r="C87" s="258"/>
      <c r="D87" s="99"/>
      <c r="E87" s="88" t="e">
        <f t="shared" si="14"/>
        <v>#NUM!</v>
      </c>
      <c r="W87" s="7" t="str">
        <f t="shared" si="23"/>
        <v/>
      </c>
      <c r="X87" s="12" t="e">
        <f t="shared" si="15"/>
        <v>#NUM!</v>
      </c>
      <c r="Y87" s="7" t="e">
        <f t="shared" si="25"/>
        <v>#NUM!</v>
      </c>
      <c r="Z87" s="7" t="str">
        <f t="shared" si="26"/>
        <v/>
      </c>
      <c r="AA87" s="11" t="e">
        <f t="shared" si="24"/>
        <v>#NUM!</v>
      </c>
      <c r="AB87" s="14" t="e">
        <f t="shared" si="16"/>
        <v>#NUM!</v>
      </c>
      <c r="AC87" s="11" t="e">
        <f t="shared" si="17"/>
        <v>#NUM!</v>
      </c>
      <c r="AD87" s="14" t="e">
        <f t="shared" si="18"/>
        <v>#NUM!</v>
      </c>
      <c r="AE87" s="11" t="e">
        <f t="shared" si="19"/>
        <v>#NUM!</v>
      </c>
      <c r="AF87" s="14" t="e">
        <f t="shared" si="20"/>
        <v>#NUM!</v>
      </c>
      <c r="AG87" s="11" t="e">
        <f t="shared" si="21"/>
        <v>#NUM!</v>
      </c>
      <c r="AH87" s="11" t="e">
        <f t="shared" si="27"/>
        <v>#NUM!</v>
      </c>
      <c r="AI87" s="65"/>
    </row>
    <row r="88" spans="1:35">
      <c r="A88" s="86" t="str">
        <f t="shared" si="22"/>
        <v/>
      </c>
      <c r="B88" s="87"/>
      <c r="C88" s="258"/>
      <c r="D88" s="99"/>
      <c r="E88" s="88" t="e">
        <f t="shared" si="14"/>
        <v>#NUM!</v>
      </c>
      <c r="W88" s="7" t="str">
        <f t="shared" si="23"/>
        <v/>
      </c>
      <c r="X88" s="12" t="e">
        <f t="shared" si="15"/>
        <v>#NUM!</v>
      </c>
      <c r="Y88" s="7" t="e">
        <f t="shared" si="25"/>
        <v>#NUM!</v>
      </c>
      <c r="Z88" s="7" t="str">
        <f t="shared" si="26"/>
        <v/>
      </c>
      <c r="AA88" s="11" t="e">
        <f t="shared" si="24"/>
        <v>#NUM!</v>
      </c>
      <c r="AB88" s="14" t="e">
        <f t="shared" si="16"/>
        <v>#NUM!</v>
      </c>
      <c r="AC88" s="11" t="e">
        <f t="shared" si="17"/>
        <v>#NUM!</v>
      </c>
      <c r="AD88" s="14" t="e">
        <f t="shared" si="18"/>
        <v>#NUM!</v>
      </c>
      <c r="AE88" s="11" t="e">
        <f t="shared" si="19"/>
        <v>#NUM!</v>
      </c>
      <c r="AF88" s="14" t="e">
        <f t="shared" si="20"/>
        <v>#NUM!</v>
      </c>
      <c r="AG88" s="11" t="e">
        <f t="shared" si="21"/>
        <v>#NUM!</v>
      </c>
      <c r="AH88" s="11" t="e">
        <f t="shared" si="27"/>
        <v>#NUM!</v>
      </c>
      <c r="AI88" s="65"/>
    </row>
    <row r="89" spans="1:35">
      <c r="A89" s="86" t="str">
        <f t="shared" si="22"/>
        <v/>
      </c>
      <c r="B89" s="87"/>
      <c r="C89" s="258"/>
      <c r="D89" s="99"/>
      <c r="E89" s="88" t="e">
        <f t="shared" si="14"/>
        <v>#NUM!</v>
      </c>
      <c r="W89" s="7" t="str">
        <f t="shared" si="23"/>
        <v/>
      </c>
      <c r="X89" s="12" t="e">
        <f t="shared" si="15"/>
        <v>#NUM!</v>
      </c>
      <c r="Y89" s="7" t="e">
        <f t="shared" si="25"/>
        <v>#NUM!</v>
      </c>
      <c r="Z89" s="7" t="str">
        <f t="shared" si="26"/>
        <v/>
      </c>
      <c r="AA89" s="11" t="e">
        <f t="shared" si="24"/>
        <v>#NUM!</v>
      </c>
      <c r="AB89" s="14" t="e">
        <f t="shared" si="16"/>
        <v>#NUM!</v>
      </c>
      <c r="AC89" s="11" t="e">
        <f t="shared" si="17"/>
        <v>#NUM!</v>
      </c>
      <c r="AD89" s="14" t="e">
        <f t="shared" si="18"/>
        <v>#NUM!</v>
      </c>
      <c r="AE89" s="11" t="e">
        <f t="shared" si="19"/>
        <v>#NUM!</v>
      </c>
      <c r="AF89" s="14" t="e">
        <f t="shared" si="20"/>
        <v>#NUM!</v>
      </c>
      <c r="AG89" s="11" t="e">
        <f t="shared" si="21"/>
        <v>#NUM!</v>
      </c>
      <c r="AH89" s="11" t="e">
        <f t="shared" si="27"/>
        <v>#NUM!</v>
      </c>
      <c r="AI89" s="65"/>
    </row>
    <row r="90" spans="1:35">
      <c r="A90" s="86" t="str">
        <f t="shared" si="22"/>
        <v/>
      </c>
      <c r="B90" s="87"/>
      <c r="C90" s="258"/>
      <c r="D90" s="99"/>
      <c r="E90" s="88" t="e">
        <f t="shared" si="14"/>
        <v>#NUM!</v>
      </c>
      <c r="W90" s="7" t="str">
        <f t="shared" si="23"/>
        <v/>
      </c>
      <c r="X90" s="12" t="e">
        <f t="shared" si="15"/>
        <v>#NUM!</v>
      </c>
      <c r="Y90" s="7" t="e">
        <f t="shared" si="25"/>
        <v>#NUM!</v>
      </c>
      <c r="Z90" s="7" t="str">
        <f t="shared" si="26"/>
        <v/>
      </c>
      <c r="AA90" s="11" t="e">
        <f t="shared" si="24"/>
        <v>#NUM!</v>
      </c>
      <c r="AB90" s="14" t="e">
        <f t="shared" si="16"/>
        <v>#NUM!</v>
      </c>
      <c r="AC90" s="11" t="e">
        <f t="shared" si="17"/>
        <v>#NUM!</v>
      </c>
      <c r="AD90" s="14" t="e">
        <f t="shared" si="18"/>
        <v>#NUM!</v>
      </c>
      <c r="AE90" s="11" t="e">
        <f t="shared" si="19"/>
        <v>#NUM!</v>
      </c>
      <c r="AF90" s="14" t="e">
        <f t="shared" si="20"/>
        <v>#NUM!</v>
      </c>
      <c r="AG90" s="11" t="e">
        <f t="shared" si="21"/>
        <v>#NUM!</v>
      </c>
      <c r="AH90" s="11" t="e">
        <f t="shared" si="27"/>
        <v>#NUM!</v>
      </c>
      <c r="AI90" s="65"/>
    </row>
    <row r="91" spans="1:35">
      <c r="A91" s="86" t="str">
        <f t="shared" si="22"/>
        <v/>
      </c>
      <c r="B91" s="87"/>
      <c r="C91" s="258"/>
      <c r="D91" s="99"/>
      <c r="E91" s="88" t="e">
        <f t="shared" si="14"/>
        <v>#NUM!</v>
      </c>
      <c r="W91" s="7" t="str">
        <f t="shared" si="23"/>
        <v/>
      </c>
      <c r="X91" s="12" t="e">
        <f t="shared" si="15"/>
        <v>#NUM!</v>
      </c>
      <c r="Y91" s="7" t="e">
        <f t="shared" si="25"/>
        <v>#NUM!</v>
      </c>
      <c r="Z91" s="7" t="str">
        <f t="shared" si="26"/>
        <v/>
      </c>
      <c r="AA91" s="11" t="e">
        <f t="shared" si="24"/>
        <v>#NUM!</v>
      </c>
      <c r="AB91" s="14" t="e">
        <f t="shared" si="16"/>
        <v>#NUM!</v>
      </c>
      <c r="AC91" s="11" t="e">
        <f t="shared" si="17"/>
        <v>#NUM!</v>
      </c>
      <c r="AD91" s="14" t="e">
        <f t="shared" si="18"/>
        <v>#NUM!</v>
      </c>
      <c r="AE91" s="11" t="e">
        <f t="shared" si="19"/>
        <v>#NUM!</v>
      </c>
      <c r="AF91" s="14" t="e">
        <f t="shared" si="20"/>
        <v>#NUM!</v>
      </c>
      <c r="AG91" s="11" t="e">
        <f t="shared" si="21"/>
        <v>#NUM!</v>
      </c>
      <c r="AH91" s="11" t="e">
        <f t="shared" si="27"/>
        <v>#NUM!</v>
      </c>
      <c r="AI91" s="65"/>
    </row>
    <row r="92" spans="1:35">
      <c r="A92" s="86" t="str">
        <f t="shared" si="22"/>
        <v/>
      </c>
      <c r="B92" s="87"/>
      <c r="C92" s="258"/>
      <c r="D92" s="99"/>
      <c r="E92" s="88" t="e">
        <f t="shared" si="14"/>
        <v>#NUM!</v>
      </c>
      <c r="W92" s="7" t="str">
        <f t="shared" si="23"/>
        <v/>
      </c>
      <c r="X92" s="12" t="e">
        <f t="shared" si="15"/>
        <v>#NUM!</v>
      </c>
      <c r="Y92" s="7" t="e">
        <f t="shared" si="25"/>
        <v>#NUM!</v>
      </c>
      <c r="Z92" s="7" t="str">
        <f t="shared" si="26"/>
        <v/>
      </c>
      <c r="AA92" s="11" t="e">
        <f t="shared" si="24"/>
        <v>#NUM!</v>
      </c>
      <c r="AB92" s="14" t="e">
        <f t="shared" si="16"/>
        <v>#NUM!</v>
      </c>
      <c r="AC92" s="11" t="e">
        <f t="shared" si="17"/>
        <v>#NUM!</v>
      </c>
      <c r="AD92" s="14" t="e">
        <f t="shared" si="18"/>
        <v>#NUM!</v>
      </c>
      <c r="AE92" s="11" t="e">
        <f t="shared" si="19"/>
        <v>#NUM!</v>
      </c>
      <c r="AF92" s="14" t="e">
        <f t="shared" si="20"/>
        <v>#NUM!</v>
      </c>
      <c r="AG92" s="11" t="e">
        <f t="shared" si="21"/>
        <v>#NUM!</v>
      </c>
      <c r="AH92" s="11" t="e">
        <f t="shared" si="27"/>
        <v>#NUM!</v>
      </c>
      <c r="AI92" s="65"/>
    </row>
    <row r="93" spans="1:35">
      <c r="A93" s="86" t="str">
        <f t="shared" si="22"/>
        <v/>
      </c>
      <c r="B93" s="87"/>
      <c r="C93" s="258"/>
      <c r="D93" s="99"/>
      <c r="E93" s="88" t="e">
        <f t="shared" si="14"/>
        <v>#NUM!</v>
      </c>
      <c r="W93" s="7" t="str">
        <f t="shared" si="23"/>
        <v/>
      </c>
      <c r="X93" s="12" t="e">
        <f t="shared" si="15"/>
        <v>#NUM!</v>
      </c>
      <c r="Y93" s="7" t="e">
        <f t="shared" si="25"/>
        <v>#NUM!</v>
      </c>
      <c r="Z93" s="7" t="str">
        <f t="shared" si="26"/>
        <v/>
      </c>
      <c r="AA93" s="11" t="e">
        <f t="shared" si="24"/>
        <v>#NUM!</v>
      </c>
      <c r="AB93" s="14" t="e">
        <f t="shared" si="16"/>
        <v>#NUM!</v>
      </c>
      <c r="AC93" s="11" t="e">
        <f t="shared" si="17"/>
        <v>#NUM!</v>
      </c>
      <c r="AD93" s="14" t="e">
        <f t="shared" si="18"/>
        <v>#NUM!</v>
      </c>
      <c r="AE93" s="11" t="e">
        <f t="shared" si="19"/>
        <v>#NUM!</v>
      </c>
      <c r="AF93" s="14" t="e">
        <f t="shared" si="20"/>
        <v>#NUM!</v>
      </c>
      <c r="AG93" s="11" t="e">
        <f t="shared" si="21"/>
        <v>#NUM!</v>
      </c>
      <c r="AH93" s="11" t="e">
        <f t="shared" si="27"/>
        <v>#NUM!</v>
      </c>
      <c r="AI93" s="65"/>
    </row>
    <row r="94" spans="1:35">
      <c r="A94" s="86" t="str">
        <f t="shared" si="22"/>
        <v/>
      </c>
      <c r="B94" s="87"/>
      <c r="C94" s="258"/>
      <c r="D94" s="99"/>
      <c r="E94" s="88" t="e">
        <f t="shared" si="14"/>
        <v>#NUM!</v>
      </c>
      <c r="W94" s="7" t="str">
        <f t="shared" si="23"/>
        <v/>
      </c>
      <c r="X94" s="12" t="e">
        <f t="shared" si="15"/>
        <v>#NUM!</v>
      </c>
      <c r="Y94" s="7" t="e">
        <f t="shared" si="25"/>
        <v>#NUM!</v>
      </c>
      <c r="Z94" s="7" t="str">
        <f t="shared" si="26"/>
        <v/>
      </c>
      <c r="AA94" s="11" t="e">
        <f t="shared" si="24"/>
        <v>#NUM!</v>
      </c>
      <c r="AB94" s="14" t="e">
        <f t="shared" si="16"/>
        <v>#NUM!</v>
      </c>
      <c r="AC94" s="11" t="e">
        <f t="shared" si="17"/>
        <v>#NUM!</v>
      </c>
      <c r="AD94" s="14" t="e">
        <f t="shared" si="18"/>
        <v>#NUM!</v>
      </c>
      <c r="AE94" s="11" t="e">
        <f t="shared" si="19"/>
        <v>#NUM!</v>
      </c>
      <c r="AF94" s="14" t="e">
        <f t="shared" si="20"/>
        <v>#NUM!</v>
      </c>
      <c r="AG94" s="11" t="e">
        <f t="shared" si="21"/>
        <v>#NUM!</v>
      </c>
      <c r="AH94" s="11" t="e">
        <f t="shared" si="27"/>
        <v>#NUM!</v>
      </c>
      <c r="AI94" s="65"/>
    </row>
    <row r="95" spans="1:35">
      <c r="A95" s="86" t="str">
        <f t="shared" si="22"/>
        <v/>
      </c>
      <c r="B95" s="87"/>
      <c r="C95" s="258"/>
      <c r="D95" s="99"/>
      <c r="E95" s="88" t="e">
        <f t="shared" si="14"/>
        <v>#NUM!</v>
      </c>
      <c r="W95" s="7" t="str">
        <f t="shared" si="23"/>
        <v/>
      </c>
      <c r="X95" s="12" t="e">
        <f t="shared" si="15"/>
        <v>#NUM!</v>
      </c>
      <c r="Y95" s="7" t="e">
        <f t="shared" si="25"/>
        <v>#NUM!</v>
      </c>
      <c r="Z95" s="7" t="str">
        <f t="shared" si="26"/>
        <v/>
      </c>
      <c r="AA95" s="11" t="e">
        <f t="shared" si="24"/>
        <v>#NUM!</v>
      </c>
      <c r="AB95" s="14" t="e">
        <f t="shared" si="16"/>
        <v>#NUM!</v>
      </c>
      <c r="AC95" s="11" t="e">
        <f t="shared" si="17"/>
        <v>#NUM!</v>
      </c>
      <c r="AD95" s="14" t="e">
        <f t="shared" si="18"/>
        <v>#NUM!</v>
      </c>
      <c r="AE95" s="11" t="e">
        <f t="shared" si="19"/>
        <v>#NUM!</v>
      </c>
      <c r="AF95" s="14" t="e">
        <f t="shared" si="20"/>
        <v>#NUM!</v>
      </c>
      <c r="AG95" s="11" t="e">
        <f t="shared" si="21"/>
        <v>#NUM!</v>
      </c>
      <c r="AH95" s="11" t="e">
        <f t="shared" si="27"/>
        <v>#NUM!</v>
      </c>
      <c r="AI95" s="65"/>
    </row>
    <row r="96" spans="1:35">
      <c r="A96" s="86" t="str">
        <f t="shared" si="22"/>
        <v/>
      </c>
      <c r="B96" s="87"/>
      <c r="C96" s="258"/>
      <c r="D96" s="99"/>
      <c r="E96" s="88" t="e">
        <f t="shared" si="14"/>
        <v>#NUM!</v>
      </c>
      <c r="W96" s="7" t="str">
        <f t="shared" si="23"/>
        <v/>
      </c>
      <c r="X96" s="12" t="e">
        <f t="shared" si="15"/>
        <v>#NUM!</v>
      </c>
      <c r="Y96" s="7" t="e">
        <f t="shared" si="25"/>
        <v>#NUM!</v>
      </c>
      <c r="Z96" s="7" t="str">
        <f t="shared" si="26"/>
        <v/>
      </c>
      <c r="AA96" s="11" t="e">
        <f t="shared" si="24"/>
        <v>#NUM!</v>
      </c>
      <c r="AB96" s="14" t="e">
        <f t="shared" si="16"/>
        <v>#NUM!</v>
      </c>
      <c r="AC96" s="11" t="e">
        <f t="shared" si="17"/>
        <v>#NUM!</v>
      </c>
      <c r="AD96" s="14" t="e">
        <f t="shared" si="18"/>
        <v>#NUM!</v>
      </c>
      <c r="AE96" s="11" t="e">
        <f t="shared" si="19"/>
        <v>#NUM!</v>
      </c>
      <c r="AF96" s="14" t="e">
        <f t="shared" si="20"/>
        <v>#NUM!</v>
      </c>
      <c r="AG96" s="11" t="e">
        <f t="shared" si="21"/>
        <v>#NUM!</v>
      </c>
      <c r="AH96" s="11" t="e">
        <f t="shared" si="27"/>
        <v>#NUM!</v>
      </c>
      <c r="AI96" s="65"/>
    </row>
    <row r="97" spans="1:35">
      <c r="A97" s="86" t="str">
        <f t="shared" si="22"/>
        <v/>
      </c>
      <c r="B97" s="87"/>
      <c r="C97" s="258"/>
      <c r="D97" s="99"/>
      <c r="E97" s="88" t="e">
        <f t="shared" si="14"/>
        <v>#NUM!</v>
      </c>
      <c r="W97" s="7" t="str">
        <f t="shared" si="23"/>
        <v/>
      </c>
      <c r="X97" s="12" t="e">
        <f t="shared" si="15"/>
        <v>#NUM!</v>
      </c>
      <c r="Y97" s="7" t="e">
        <f t="shared" si="25"/>
        <v>#NUM!</v>
      </c>
      <c r="Z97" s="7" t="str">
        <f t="shared" si="26"/>
        <v/>
      </c>
      <c r="AA97" s="11" t="e">
        <f t="shared" si="24"/>
        <v>#NUM!</v>
      </c>
      <c r="AB97" s="14" t="e">
        <f t="shared" si="16"/>
        <v>#NUM!</v>
      </c>
      <c r="AC97" s="11" t="e">
        <f t="shared" si="17"/>
        <v>#NUM!</v>
      </c>
      <c r="AD97" s="14" t="e">
        <f t="shared" si="18"/>
        <v>#NUM!</v>
      </c>
      <c r="AE97" s="11" t="e">
        <f t="shared" si="19"/>
        <v>#NUM!</v>
      </c>
      <c r="AF97" s="14" t="e">
        <f t="shared" si="20"/>
        <v>#NUM!</v>
      </c>
      <c r="AG97" s="11" t="e">
        <f t="shared" si="21"/>
        <v>#NUM!</v>
      </c>
      <c r="AH97" s="11" t="e">
        <f t="shared" si="27"/>
        <v>#NUM!</v>
      </c>
      <c r="AI97" s="65"/>
    </row>
    <row r="98" spans="1:35">
      <c r="A98" s="86" t="str">
        <f t="shared" si="22"/>
        <v/>
      </c>
      <c r="B98" s="87"/>
      <c r="C98" s="258"/>
      <c r="D98" s="99"/>
      <c r="E98" s="88" t="e">
        <f t="shared" si="14"/>
        <v>#NUM!</v>
      </c>
      <c r="W98" s="7" t="str">
        <f t="shared" si="23"/>
        <v/>
      </c>
      <c r="X98" s="12" t="e">
        <f t="shared" si="15"/>
        <v>#NUM!</v>
      </c>
      <c r="Y98" s="7" t="e">
        <f t="shared" si="25"/>
        <v>#NUM!</v>
      </c>
      <c r="Z98" s="7" t="str">
        <f t="shared" si="26"/>
        <v/>
      </c>
      <c r="AA98" s="11" t="e">
        <f t="shared" si="24"/>
        <v>#NUM!</v>
      </c>
      <c r="AB98" s="14" t="e">
        <f t="shared" si="16"/>
        <v>#NUM!</v>
      </c>
      <c r="AC98" s="11" t="e">
        <f t="shared" si="17"/>
        <v>#NUM!</v>
      </c>
      <c r="AD98" s="14" t="e">
        <f t="shared" si="18"/>
        <v>#NUM!</v>
      </c>
      <c r="AE98" s="11" t="e">
        <f t="shared" si="19"/>
        <v>#NUM!</v>
      </c>
      <c r="AF98" s="14" t="e">
        <f t="shared" si="20"/>
        <v>#NUM!</v>
      </c>
      <c r="AG98" s="11" t="e">
        <f t="shared" si="21"/>
        <v>#NUM!</v>
      </c>
      <c r="AH98" s="11" t="e">
        <f t="shared" si="27"/>
        <v>#NUM!</v>
      </c>
      <c r="AI98" s="65"/>
    </row>
    <row r="99" spans="1:35">
      <c r="A99" s="86" t="str">
        <f t="shared" si="22"/>
        <v/>
      </c>
      <c r="B99" s="87"/>
      <c r="C99" s="258"/>
      <c r="D99" s="99"/>
      <c r="E99" s="88" t="e">
        <f t="shared" si="14"/>
        <v>#NUM!</v>
      </c>
      <c r="W99" s="7" t="str">
        <f t="shared" si="23"/>
        <v/>
      </c>
      <c r="X99" s="12" t="e">
        <f t="shared" si="15"/>
        <v>#NUM!</v>
      </c>
      <c r="Y99" s="7" t="e">
        <f t="shared" si="25"/>
        <v>#NUM!</v>
      </c>
      <c r="Z99" s="7" t="str">
        <f t="shared" si="26"/>
        <v/>
      </c>
      <c r="AA99" s="11" t="e">
        <f t="shared" si="24"/>
        <v>#NUM!</v>
      </c>
      <c r="AB99" s="14" t="e">
        <f t="shared" si="16"/>
        <v>#NUM!</v>
      </c>
      <c r="AC99" s="11" t="e">
        <f t="shared" si="17"/>
        <v>#NUM!</v>
      </c>
      <c r="AD99" s="14" t="e">
        <f t="shared" si="18"/>
        <v>#NUM!</v>
      </c>
      <c r="AE99" s="11" t="e">
        <f t="shared" si="19"/>
        <v>#NUM!</v>
      </c>
      <c r="AF99" s="14" t="e">
        <f t="shared" si="20"/>
        <v>#NUM!</v>
      </c>
      <c r="AG99" s="11" t="e">
        <f t="shared" si="21"/>
        <v>#NUM!</v>
      </c>
      <c r="AH99" s="11" t="e">
        <f t="shared" si="27"/>
        <v>#NUM!</v>
      </c>
      <c r="AI99" s="65"/>
    </row>
    <row r="100" spans="1:35">
      <c r="A100" s="86" t="str">
        <f t="shared" si="22"/>
        <v/>
      </c>
      <c r="B100" s="87"/>
      <c r="C100" s="258"/>
      <c r="D100" s="99"/>
      <c r="E100" s="88" t="e">
        <f t="shared" si="14"/>
        <v>#NUM!</v>
      </c>
      <c r="W100" s="7" t="str">
        <f t="shared" si="23"/>
        <v/>
      </c>
      <c r="X100" s="12" t="e">
        <f t="shared" si="15"/>
        <v>#NUM!</v>
      </c>
      <c r="Y100" s="7" t="e">
        <f t="shared" si="25"/>
        <v>#NUM!</v>
      </c>
      <c r="Z100" s="7" t="str">
        <f t="shared" si="26"/>
        <v/>
      </c>
      <c r="AA100" s="11" t="e">
        <f t="shared" si="24"/>
        <v>#NUM!</v>
      </c>
      <c r="AB100" s="14" t="e">
        <f t="shared" si="16"/>
        <v>#NUM!</v>
      </c>
      <c r="AC100" s="11" t="e">
        <f t="shared" si="17"/>
        <v>#NUM!</v>
      </c>
      <c r="AD100" s="14" t="e">
        <f t="shared" si="18"/>
        <v>#NUM!</v>
      </c>
      <c r="AE100" s="11" t="e">
        <f t="shared" si="19"/>
        <v>#NUM!</v>
      </c>
      <c r="AF100" s="14" t="e">
        <f t="shared" si="20"/>
        <v>#NUM!</v>
      </c>
      <c r="AG100" s="11" t="e">
        <f t="shared" si="21"/>
        <v>#NUM!</v>
      </c>
      <c r="AH100" s="11" t="e">
        <f t="shared" si="27"/>
        <v>#NUM!</v>
      </c>
      <c r="AI100" s="65"/>
    </row>
    <row r="101" spans="1:35">
      <c r="A101" s="86" t="str">
        <f t="shared" si="22"/>
        <v/>
      </c>
      <c r="B101" s="87"/>
      <c r="C101" s="258"/>
      <c r="D101" s="99"/>
      <c r="E101" s="88" t="e">
        <f t="shared" si="14"/>
        <v>#NUM!</v>
      </c>
      <c r="W101" s="7" t="str">
        <f t="shared" si="23"/>
        <v/>
      </c>
      <c r="X101" s="12" t="e">
        <f t="shared" si="15"/>
        <v>#NUM!</v>
      </c>
      <c r="Y101" s="7" t="e">
        <f t="shared" si="25"/>
        <v>#NUM!</v>
      </c>
      <c r="Z101" s="7" t="str">
        <f t="shared" si="26"/>
        <v/>
      </c>
      <c r="AA101" s="11" t="e">
        <f t="shared" si="24"/>
        <v>#NUM!</v>
      </c>
      <c r="AB101" s="14" t="e">
        <f t="shared" si="16"/>
        <v>#NUM!</v>
      </c>
      <c r="AC101" s="11" t="e">
        <f t="shared" si="17"/>
        <v>#NUM!</v>
      </c>
      <c r="AD101" s="14" t="e">
        <f t="shared" si="18"/>
        <v>#NUM!</v>
      </c>
      <c r="AE101" s="11" t="e">
        <f t="shared" si="19"/>
        <v>#NUM!</v>
      </c>
      <c r="AF101" s="14" t="e">
        <f t="shared" si="20"/>
        <v>#NUM!</v>
      </c>
      <c r="AG101" s="11" t="e">
        <f t="shared" si="21"/>
        <v>#NUM!</v>
      </c>
      <c r="AH101" s="11" t="e">
        <f t="shared" si="27"/>
        <v>#NUM!</v>
      </c>
      <c r="AI101" s="65"/>
    </row>
    <row r="102" spans="1:35">
      <c r="A102" s="86" t="str">
        <f t="shared" si="22"/>
        <v/>
      </c>
      <c r="B102" s="87"/>
      <c r="C102" s="258"/>
      <c r="D102" s="105"/>
      <c r="E102" s="88" t="e">
        <f t="shared" si="14"/>
        <v>#NUM!</v>
      </c>
      <c r="W102" s="7" t="str">
        <f t="shared" si="23"/>
        <v/>
      </c>
      <c r="X102" s="12" t="e">
        <f t="shared" si="15"/>
        <v>#NUM!</v>
      </c>
      <c r="Y102" s="7" t="e">
        <f t="shared" si="25"/>
        <v>#NUM!</v>
      </c>
      <c r="Z102" s="7" t="str">
        <f t="shared" si="26"/>
        <v/>
      </c>
      <c r="AA102" s="11" t="e">
        <f t="shared" si="24"/>
        <v>#NUM!</v>
      </c>
      <c r="AB102" s="14" t="e">
        <f t="shared" si="16"/>
        <v>#NUM!</v>
      </c>
      <c r="AC102" s="11" t="e">
        <f t="shared" si="17"/>
        <v>#NUM!</v>
      </c>
      <c r="AD102" s="14" t="e">
        <f t="shared" si="18"/>
        <v>#NUM!</v>
      </c>
      <c r="AE102" s="11" t="e">
        <f t="shared" si="19"/>
        <v>#NUM!</v>
      </c>
      <c r="AF102" s="14" t="e">
        <f t="shared" si="20"/>
        <v>#NUM!</v>
      </c>
      <c r="AG102" s="11" t="e">
        <f t="shared" si="21"/>
        <v>#NUM!</v>
      </c>
      <c r="AH102" s="11" t="e">
        <f t="shared" si="27"/>
        <v>#NUM!</v>
      </c>
      <c r="AI102" s="65"/>
    </row>
    <row r="103" spans="1:35">
      <c r="A103" s="86" t="str">
        <f t="shared" si="22"/>
        <v/>
      </c>
      <c r="B103" s="87"/>
      <c r="C103" s="258"/>
      <c r="D103" s="105"/>
      <c r="E103" s="88" t="e">
        <f t="shared" si="14"/>
        <v>#NUM!</v>
      </c>
      <c r="W103" s="7" t="str">
        <f t="shared" si="23"/>
        <v/>
      </c>
      <c r="X103" s="12" t="e">
        <f t="shared" si="15"/>
        <v>#NUM!</v>
      </c>
      <c r="Y103" s="7" t="e">
        <f t="shared" si="25"/>
        <v>#NUM!</v>
      </c>
      <c r="Z103" s="7" t="str">
        <f t="shared" si="26"/>
        <v/>
      </c>
      <c r="AA103" s="11" t="e">
        <f t="shared" si="24"/>
        <v>#NUM!</v>
      </c>
      <c r="AB103" s="14" t="e">
        <f t="shared" si="16"/>
        <v>#NUM!</v>
      </c>
      <c r="AC103" s="11" t="e">
        <f t="shared" si="17"/>
        <v>#NUM!</v>
      </c>
      <c r="AD103" s="14" t="e">
        <f t="shared" si="18"/>
        <v>#NUM!</v>
      </c>
      <c r="AE103" s="11" t="e">
        <f t="shared" si="19"/>
        <v>#NUM!</v>
      </c>
      <c r="AF103" s="14" t="e">
        <f t="shared" si="20"/>
        <v>#NUM!</v>
      </c>
      <c r="AG103" s="11" t="e">
        <f t="shared" si="21"/>
        <v>#NUM!</v>
      </c>
      <c r="AH103" s="11" t="e">
        <f t="shared" si="27"/>
        <v>#NUM!</v>
      </c>
      <c r="AI103" s="65"/>
    </row>
    <row r="104" spans="1:35">
      <c r="A104" s="86" t="str">
        <f t="shared" si="22"/>
        <v/>
      </c>
      <c r="B104" s="87"/>
      <c r="C104" s="258"/>
      <c r="D104" s="105"/>
      <c r="E104" s="88" t="e">
        <f t="shared" si="14"/>
        <v>#NUM!</v>
      </c>
      <c r="W104" s="7" t="str">
        <f t="shared" si="23"/>
        <v/>
      </c>
      <c r="X104" s="12" t="e">
        <f t="shared" si="15"/>
        <v>#NUM!</v>
      </c>
      <c r="Y104" s="7" t="e">
        <f t="shared" si="25"/>
        <v>#NUM!</v>
      </c>
      <c r="Z104" s="7" t="str">
        <f t="shared" si="26"/>
        <v/>
      </c>
      <c r="AA104" s="11" t="e">
        <f t="shared" si="24"/>
        <v>#NUM!</v>
      </c>
      <c r="AB104" s="14" t="e">
        <f t="shared" si="16"/>
        <v>#NUM!</v>
      </c>
      <c r="AC104" s="11" t="e">
        <f t="shared" si="17"/>
        <v>#NUM!</v>
      </c>
      <c r="AD104" s="14" t="e">
        <f t="shared" si="18"/>
        <v>#NUM!</v>
      </c>
      <c r="AE104" s="11" t="e">
        <f t="shared" si="19"/>
        <v>#NUM!</v>
      </c>
      <c r="AF104" s="14" t="e">
        <f t="shared" si="20"/>
        <v>#NUM!</v>
      </c>
      <c r="AG104" s="11" t="e">
        <f t="shared" si="21"/>
        <v>#NUM!</v>
      </c>
      <c r="AH104" s="11" t="e">
        <f t="shared" si="27"/>
        <v>#NUM!</v>
      </c>
      <c r="AI104" s="65"/>
    </row>
    <row r="105" spans="1:35">
      <c r="A105" s="86" t="str">
        <f t="shared" si="22"/>
        <v/>
      </c>
      <c r="B105" s="87"/>
      <c r="C105" s="258"/>
      <c r="D105" s="105"/>
      <c r="E105" s="88" t="e">
        <f t="shared" si="14"/>
        <v>#NUM!</v>
      </c>
      <c r="W105" s="7" t="str">
        <f t="shared" si="23"/>
        <v/>
      </c>
      <c r="X105" s="12" t="e">
        <f t="shared" si="15"/>
        <v>#NUM!</v>
      </c>
      <c r="Y105" s="7" t="e">
        <f t="shared" si="25"/>
        <v>#NUM!</v>
      </c>
      <c r="Z105" s="7" t="str">
        <f t="shared" si="26"/>
        <v/>
      </c>
      <c r="AA105" s="11" t="e">
        <f t="shared" si="24"/>
        <v>#NUM!</v>
      </c>
      <c r="AB105" s="14" t="e">
        <f t="shared" si="16"/>
        <v>#NUM!</v>
      </c>
      <c r="AC105" s="11" t="e">
        <f t="shared" si="17"/>
        <v>#NUM!</v>
      </c>
      <c r="AD105" s="14" t="e">
        <f t="shared" si="18"/>
        <v>#NUM!</v>
      </c>
      <c r="AE105" s="11" t="e">
        <f>IF(AND(ISNUMBER(A105),E105=""),1,"")</f>
        <v>#NUM!</v>
      </c>
      <c r="AF105" s="14" t="e">
        <f t="shared" si="20"/>
        <v>#NUM!</v>
      </c>
      <c r="AG105" s="11" t="e">
        <f t="shared" si="21"/>
        <v>#NUM!</v>
      </c>
      <c r="AH105" s="11" t="e">
        <f t="shared" si="27"/>
        <v>#NUM!</v>
      </c>
      <c r="AI105" s="65"/>
    </row>
    <row r="106" spans="1:35">
      <c r="A106" s="86" t="str">
        <f t="shared" si="22"/>
        <v/>
      </c>
      <c r="B106" s="87"/>
      <c r="C106" s="258"/>
      <c r="D106" s="105"/>
      <c r="E106" s="88" t="e">
        <f t="shared" si="14"/>
        <v>#NUM!</v>
      </c>
      <c r="W106" s="7" t="str">
        <f t="shared" si="23"/>
        <v/>
      </c>
      <c r="X106" s="12" t="e">
        <f t="shared" si="15"/>
        <v>#NUM!</v>
      </c>
      <c r="Y106" s="7" t="e">
        <f t="shared" si="25"/>
        <v>#NUM!</v>
      </c>
      <c r="Z106" s="7" t="str">
        <f t="shared" si="26"/>
        <v/>
      </c>
      <c r="AA106" s="11" t="e">
        <f t="shared" si="24"/>
        <v>#NUM!</v>
      </c>
      <c r="AB106" s="14" t="e">
        <f t="shared" si="16"/>
        <v>#NUM!</v>
      </c>
      <c r="AC106" s="11" t="e">
        <f t="shared" si="17"/>
        <v>#NUM!</v>
      </c>
      <c r="AD106" s="14" t="e">
        <f t="shared" si="18"/>
        <v>#NUM!</v>
      </c>
      <c r="AE106" s="11" t="e">
        <f t="shared" ref="AE106:AE169" si="28">IF(AND(ISNUMBER(A106),E106=""),1,"")</f>
        <v>#NUM!</v>
      </c>
      <c r="AF106" s="14" t="e">
        <f t="shared" si="20"/>
        <v>#NUM!</v>
      </c>
      <c r="AG106" s="11" t="e">
        <f t="shared" si="21"/>
        <v>#NUM!</v>
      </c>
      <c r="AH106" s="11" t="e">
        <f t="shared" si="27"/>
        <v>#NUM!</v>
      </c>
      <c r="AI106" s="65"/>
    </row>
    <row r="107" spans="1:35">
      <c r="A107" s="86" t="str">
        <f t="shared" si="22"/>
        <v/>
      </c>
      <c r="B107" s="87"/>
      <c r="C107" s="258"/>
      <c r="D107" s="105"/>
      <c r="E107" s="88" t="e">
        <f t="shared" si="14"/>
        <v>#NUM!</v>
      </c>
      <c r="W107" s="7" t="str">
        <f t="shared" si="23"/>
        <v/>
      </c>
      <c r="X107" s="12" t="e">
        <f t="shared" si="15"/>
        <v>#NUM!</v>
      </c>
      <c r="Y107" s="7" t="e">
        <f t="shared" si="25"/>
        <v>#NUM!</v>
      </c>
      <c r="Z107" s="7" t="str">
        <f t="shared" si="26"/>
        <v/>
      </c>
      <c r="AA107" s="11" t="e">
        <f t="shared" si="24"/>
        <v>#NUM!</v>
      </c>
      <c r="AB107" s="14" t="e">
        <f t="shared" si="16"/>
        <v>#NUM!</v>
      </c>
      <c r="AC107" s="11" t="e">
        <f t="shared" si="17"/>
        <v>#NUM!</v>
      </c>
      <c r="AD107" s="14" t="e">
        <f t="shared" si="18"/>
        <v>#NUM!</v>
      </c>
      <c r="AE107" s="11" t="e">
        <f t="shared" si="28"/>
        <v>#NUM!</v>
      </c>
      <c r="AF107" s="14" t="e">
        <f t="shared" si="20"/>
        <v>#NUM!</v>
      </c>
      <c r="AG107" s="11" t="e">
        <f t="shared" si="21"/>
        <v>#NUM!</v>
      </c>
      <c r="AH107" s="11" t="e">
        <f t="shared" si="27"/>
        <v>#NUM!</v>
      </c>
      <c r="AI107" s="65"/>
    </row>
    <row r="108" spans="1:35">
      <c r="A108" s="86" t="str">
        <f t="shared" si="22"/>
        <v/>
      </c>
      <c r="B108" s="87"/>
      <c r="C108" s="258"/>
      <c r="D108" s="105"/>
      <c r="E108" s="88" t="e">
        <f t="shared" si="14"/>
        <v>#NUM!</v>
      </c>
      <c r="W108" s="7" t="str">
        <f t="shared" si="23"/>
        <v/>
      </c>
      <c r="X108" s="12" t="e">
        <f t="shared" si="15"/>
        <v>#NUM!</v>
      </c>
      <c r="Y108" s="7" t="e">
        <f t="shared" si="25"/>
        <v>#NUM!</v>
      </c>
      <c r="Z108" s="7" t="str">
        <f t="shared" si="26"/>
        <v/>
      </c>
      <c r="AA108" s="11" t="e">
        <f t="shared" si="24"/>
        <v>#NUM!</v>
      </c>
      <c r="AB108" s="14" t="e">
        <f t="shared" si="16"/>
        <v>#NUM!</v>
      </c>
      <c r="AC108" s="11" t="e">
        <f t="shared" si="17"/>
        <v>#NUM!</v>
      </c>
      <c r="AD108" s="14" t="e">
        <f t="shared" si="18"/>
        <v>#NUM!</v>
      </c>
      <c r="AE108" s="11" t="e">
        <f t="shared" si="28"/>
        <v>#NUM!</v>
      </c>
      <c r="AF108" s="14" t="e">
        <f t="shared" si="20"/>
        <v>#NUM!</v>
      </c>
      <c r="AG108" s="11" t="e">
        <f t="shared" si="21"/>
        <v>#NUM!</v>
      </c>
      <c r="AH108" s="11" t="e">
        <f t="shared" si="27"/>
        <v>#NUM!</v>
      </c>
      <c r="AI108" s="65"/>
    </row>
    <row r="109" spans="1:35">
      <c r="A109" s="86" t="str">
        <f t="shared" si="22"/>
        <v/>
      </c>
      <c r="B109" s="87"/>
      <c r="C109" s="258"/>
      <c r="D109" s="105"/>
      <c r="E109" s="88" t="e">
        <f t="shared" si="14"/>
        <v>#NUM!</v>
      </c>
      <c r="W109" s="7" t="str">
        <f t="shared" si="23"/>
        <v/>
      </c>
      <c r="X109" s="12" t="e">
        <f t="shared" si="15"/>
        <v>#NUM!</v>
      </c>
      <c r="Y109" s="7" t="e">
        <f t="shared" si="25"/>
        <v>#NUM!</v>
      </c>
      <c r="Z109" s="7" t="str">
        <f t="shared" si="26"/>
        <v/>
      </c>
      <c r="AA109" s="11" t="e">
        <f t="shared" si="24"/>
        <v>#NUM!</v>
      </c>
      <c r="AB109" s="14" t="e">
        <f t="shared" si="16"/>
        <v>#NUM!</v>
      </c>
      <c r="AC109" s="11" t="e">
        <f t="shared" si="17"/>
        <v>#NUM!</v>
      </c>
      <c r="AD109" s="14" t="e">
        <f t="shared" si="18"/>
        <v>#NUM!</v>
      </c>
      <c r="AE109" s="11" t="e">
        <f t="shared" si="28"/>
        <v>#NUM!</v>
      </c>
      <c r="AF109" s="14" t="e">
        <f t="shared" si="20"/>
        <v>#NUM!</v>
      </c>
      <c r="AG109" s="11" t="e">
        <f t="shared" si="21"/>
        <v>#NUM!</v>
      </c>
      <c r="AH109" s="11" t="e">
        <f t="shared" si="27"/>
        <v>#NUM!</v>
      </c>
      <c r="AI109" s="65"/>
    </row>
    <row r="110" spans="1:35">
      <c r="A110" s="86" t="str">
        <f t="shared" si="22"/>
        <v/>
      </c>
      <c r="B110" s="87"/>
      <c r="C110" s="258"/>
      <c r="D110" s="105"/>
      <c r="E110" s="88" t="e">
        <f t="shared" si="14"/>
        <v>#NUM!</v>
      </c>
      <c r="W110" s="7" t="str">
        <f t="shared" si="23"/>
        <v/>
      </c>
      <c r="X110" s="12" t="e">
        <f t="shared" si="15"/>
        <v>#NUM!</v>
      </c>
      <c r="Y110" s="7" t="e">
        <f t="shared" si="25"/>
        <v>#NUM!</v>
      </c>
      <c r="Z110" s="7" t="str">
        <f t="shared" si="26"/>
        <v/>
      </c>
      <c r="AA110" s="11" t="e">
        <f t="shared" si="24"/>
        <v>#NUM!</v>
      </c>
      <c r="AB110" s="14" t="e">
        <f t="shared" si="16"/>
        <v>#NUM!</v>
      </c>
      <c r="AC110" s="11" t="e">
        <f t="shared" si="17"/>
        <v>#NUM!</v>
      </c>
      <c r="AD110" s="14" t="e">
        <f t="shared" si="18"/>
        <v>#NUM!</v>
      </c>
      <c r="AE110" s="11" t="e">
        <f t="shared" si="28"/>
        <v>#NUM!</v>
      </c>
      <c r="AF110" s="14" t="e">
        <f t="shared" si="20"/>
        <v>#NUM!</v>
      </c>
      <c r="AG110" s="11" t="e">
        <f t="shared" si="21"/>
        <v>#NUM!</v>
      </c>
      <c r="AH110" s="11" t="e">
        <f t="shared" si="27"/>
        <v>#NUM!</v>
      </c>
      <c r="AI110" s="65"/>
    </row>
    <row r="111" spans="1:35">
      <c r="A111" s="86" t="str">
        <f t="shared" si="22"/>
        <v/>
      </c>
      <c r="B111" s="87"/>
      <c r="C111" s="258"/>
      <c r="D111" s="105"/>
      <c r="E111" s="88" t="e">
        <f t="shared" si="14"/>
        <v>#NUM!</v>
      </c>
      <c r="W111" s="7" t="str">
        <f t="shared" si="23"/>
        <v/>
      </c>
      <c r="X111" s="12" t="e">
        <f t="shared" si="15"/>
        <v>#NUM!</v>
      </c>
      <c r="Y111" s="7" t="e">
        <f t="shared" si="25"/>
        <v>#NUM!</v>
      </c>
      <c r="Z111" s="7" t="str">
        <f t="shared" si="26"/>
        <v/>
      </c>
      <c r="AA111" s="11" t="e">
        <f t="shared" si="24"/>
        <v>#NUM!</v>
      </c>
      <c r="AB111" s="14" t="e">
        <f t="shared" si="16"/>
        <v>#NUM!</v>
      </c>
      <c r="AC111" s="11" t="e">
        <f t="shared" si="17"/>
        <v>#NUM!</v>
      </c>
      <c r="AD111" s="14" t="e">
        <f t="shared" si="18"/>
        <v>#NUM!</v>
      </c>
      <c r="AE111" s="11" t="e">
        <f t="shared" si="28"/>
        <v>#NUM!</v>
      </c>
      <c r="AF111" s="14" t="e">
        <f t="shared" si="20"/>
        <v>#NUM!</v>
      </c>
      <c r="AG111" s="11" t="e">
        <f t="shared" si="21"/>
        <v>#NUM!</v>
      </c>
      <c r="AH111" s="11" t="e">
        <f t="shared" si="27"/>
        <v>#NUM!</v>
      </c>
      <c r="AI111" s="65"/>
    </row>
    <row r="112" spans="1:35">
      <c r="A112" s="86" t="str">
        <f t="shared" si="22"/>
        <v/>
      </c>
      <c r="B112" s="87"/>
      <c r="C112" s="258"/>
      <c r="D112" s="105"/>
      <c r="E112" s="88" t="e">
        <f t="shared" si="14"/>
        <v>#NUM!</v>
      </c>
      <c r="W112" s="7" t="str">
        <f t="shared" si="23"/>
        <v/>
      </c>
      <c r="X112" s="12" t="e">
        <f t="shared" si="15"/>
        <v>#NUM!</v>
      </c>
      <c r="Y112" s="7" t="e">
        <f t="shared" si="25"/>
        <v>#NUM!</v>
      </c>
      <c r="Z112" s="7" t="str">
        <f t="shared" si="26"/>
        <v/>
      </c>
      <c r="AA112" s="11" t="e">
        <f t="shared" si="24"/>
        <v>#NUM!</v>
      </c>
      <c r="AB112" s="14" t="e">
        <f t="shared" si="16"/>
        <v>#NUM!</v>
      </c>
      <c r="AC112" s="11" t="e">
        <f t="shared" si="17"/>
        <v>#NUM!</v>
      </c>
      <c r="AD112" s="14" t="e">
        <f t="shared" si="18"/>
        <v>#NUM!</v>
      </c>
      <c r="AE112" s="11" t="e">
        <f t="shared" si="28"/>
        <v>#NUM!</v>
      </c>
      <c r="AF112" s="14" t="e">
        <f t="shared" si="20"/>
        <v>#NUM!</v>
      </c>
      <c r="AG112" s="11" t="e">
        <f t="shared" si="21"/>
        <v>#NUM!</v>
      </c>
      <c r="AH112" s="11" t="e">
        <f t="shared" si="27"/>
        <v>#NUM!</v>
      </c>
      <c r="AI112" s="65"/>
    </row>
    <row r="113" spans="1:35">
      <c r="A113" s="86" t="str">
        <f t="shared" si="22"/>
        <v/>
      </c>
      <c r="B113" s="87"/>
      <c r="C113" s="258"/>
      <c r="D113" s="105"/>
      <c r="E113" s="88" t="e">
        <f t="shared" si="14"/>
        <v>#NUM!</v>
      </c>
      <c r="W113" s="7" t="str">
        <f t="shared" si="23"/>
        <v/>
      </c>
      <c r="X113" s="12" t="e">
        <f t="shared" si="15"/>
        <v>#NUM!</v>
      </c>
      <c r="Y113" s="7" t="e">
        <f t="shared" si="25"/>
        <v>#NUM!</v>
      </c>
      <c r="Z113" s="7" t="str">
        <f t="shared" si="26"/>
        <v/>
      </c>
      <c r="AA113" s="11" t="e">
        <f t="shared" si="24"/>
        <v>#NUM!</v>
      </c>
      <c r="AB113" s="14" t="e">
        <f t="shared" si="16"/>
        <v>#NUM!</v>
      </c>
      <c r="AC113" s="11" t="e">
        <f t="shared" si="17"/>
        <v>#NUM!</v>
      </c>
      <c r="AD113" s="14" t="e">
        <f t="shared" si="18"/>
        <v>#NUM!</v>
      </c>
      <c r="AE113" s="11" t="e">
        <f t="shared" si="28"/>
        <v>#NUM!</v>
      </c>
      <c r="AF113" s="14" t="e">
        <f t="shared" si="20"/>
        <v>#NUM!</v>
      </c>
      <c r="AG113" s="11" t="e">
        <f t="shared" si="21"/>
        <v>#NUM!</v>
      </c>
      <c r="AH113" s="11" t="e">
        <f t="shared" si="27"/>
        <v>#NUM!</v>
      </c>
      <c r="AI113" s="65"/>
    </row>
    <row r="114" spans="1:35">
      <c r="A114" s="86" t="str">
        <f t="shared" si="22"/>
        <v/>
      </c>
      <c r="B114" s="87"/>
      <c r="C114" s="258"/>
      <c r="D114" s="105"/>
      <c r="E114" s="88" t="e">
        <f t="shared" si="14"/>
        <v>#NUM!</v>
      </c>
      <c r="W114" s="7" t="str">
        <f t="shared" si="23"/>
        <v/>
      </c>
      <c r="X114" s="12" t="e">
        <f t="shared" si="15"/>
        <v>#NUM!</v>
      </c>
      <c r="Y114" s="7" t="e">
        <f t="shared" si="25"/>
        <v>#NUM!</v>
      </c>
      <c r="Z114" s="7" t="str">
        <f t="shared" si="26"/>
        <v/>
      </c>
      <c r="AA114" s="11" t="e">
        <f t="shared" si="24"/>
        <v>#NUM!</v>
      </c>
      <c r="AB114" s="14" t="e">
        <f t="shared" si="16"/>
        <v>#NUM!</v>
      </c>
      <c r="AC114" s="11" t="e">
        <f t="shared" si="17"/>
        <v>#NUM!</v>
      </c>
      <c r="AD114" s="14" t="e">
        <f t="shared" si="18"/>
        <v>#NUM!</v>
      </c>
      <c r="AE114" s="11" t="e">
        <f t="shared" si="28"/>
        <v>#NUM!</v>
      </c>
      <c r="AF114" s="14" t="e">
        <f t="shared" si="20"/>
        <v>#NUM!</v>
      </c>
      <c r="AG114" s="11" t="e">
        <f t="shared" si="21"/>
        <v>#NUM!</v>
      </c>
      <c r="AH114" s="11" t="e">
        <f t="shared" si="27"/>
        <v>#NUM!</v>
      </c>
      <c r="AI114" s="65"/>
    </row>
    <row r="115" spans="1:35">
      <c r="A115" s="86" t="str">
        <f t="shared" si="22"/>
        <v/>
      </c>
      <c r="B115" s="87"/>
      <c r="C115" s="258"/>
      <c r="D115" s="105"/>
      <c r="E115" s="88" t="e">
        <f t="shared" si="14"/>
        <v>#NUM!</v>
      </c>
      <c r="W115" s="7" t="str">
        <f t="shared" si="23"/>
        <v/>
      </c>
      <c r="X115" s="12" t="e">
        <f t="shared" si="15"/>
        <v>#NUM!</v>
      </c>
      <c r="Y115" s="7" t="e">
        <f t="shared" si="25"/>
        <v>#NUM!</v>
      </c>
      <c r="Z115" s="7" t="str">
        <f t="shared" si="26"/>
        <v/>
      </c>
      <c r="AA115" s="11" t="e">
        <f t="shared" si="24"/>
        <v>#NUM!</v>
      </c>
      <c r="AB115" s="14" t="e">
        <f t="shared" si="16"/>
        <v>#NUM!</v>
      </c>
      <c r="AC115" s="11" t="e">
        <f t="shared" si="17"/>
        <v>#NUM!</v>
      </c>
      <c r="AD115" s="14" t="e">
        <f t="shared" si="18"/>
        <v>#NUM!</v>
      </c>
      <c r="AE115" s="11" t="e">
        <f t="shared" si="28"/>
        <v>#NUM!</v>
      </c>
      <c r="AF115" s="14" t="e">
        <f t="shared" si="20"/>
        <v>#NUM!</v>
      </c>
      <c r="AG115" s="11" t="e">
        <f t="shared" si="21"/>
        <v>#NUM!</v>
      </c>
      <c r="AH115" s="11" t="e">
        <f t="shared" si="27"/>
        <v>#NUM!</v>
      </c>
      <c r="AI115" s="65"/>
    </row>
    <row r="116" spans="1:35">
      <c r="A116" s="86" t="str">
        <f t="shared" si="22"/>
        <v/>
      </c>
      <c r="B116" s="87"/>
      <c r="C116" s="258"/>
      <c r="D116" s="105"/>
      <c r="E116" s="88" t="e">
        <f t="shared" si="14"/>
        <v>#NUM!</v>
      </c>
      <c r="W116" s="7" t="str">
        <f t="shared" si="23"/>
        <v/>
      </c>
      <c r="X116" s="12" t="e">
        <f t="shared" si="15"/>
        <v>#NUM!</v>
      </c>
      <c r="Y116" s="7" t="e">
        <f t="shared" si="25"/>
        <v>#NUM!</v>
      </c>
      <c r="Z116" s="7" t="str">
        <f t="shared" si="26"/>
        <v/>
      </c>
      <c r="AA116" s="11" t="e">
        <f t="shared" si="24"/>
        <v>#NUM!</v>
      </c>
      <c r="AB116" s="14" t="e">
        <f t="shared" si="16"/>
        <v>#NUM!</v>
      </c>
      <c r="AC116" s="11" t="e">
        <f t="shared" si="17"/>
        <v>#NUM!</v>
      </c>
      <c r="AD116" s="14" t="e">
        <f t="shared" si="18"/>
        <v>#NUM!</v>
      </c>
      <c r="AE116" s="11" t="e">
        <f t="shared" si="28"/>
        <v>#NUM!</v>
      </c>
      <c r="AF116" s="14" t="e">
        <f t="shared" si="20"/>
        <v>#NUM!</v>
      </c>
      <c r="AG116" s="11" t="e">
        <f t="shared" si="21"/>
        <v>#NUM!</v>
      </c>
      <c r="AH116" s="11" t="e">
        <f t="shared" si="27"/>
        <v>#NUM!</v>
      </c>
      <c r="AI116" s="65"/>
    </row>
    <row r="117" spans="1:35">
      <c r="A117" s="86" t="str">
        <f t="shared" si="22"/>
        <v/>
      </c>
      <c r="B117" s="87"/>
      <c r="C117" s="258"/>
      <c r="D117" s="105"/>
      <c r="E117" s="88" t="e">
        <f t="shared" si="14"/>
        <v>#NUM!</v>
      </c>
      <c r="W117" s="7" t="str">
        <f t="shared" si="23"/>
        <v/>
      </c>
      <c r="X117" s="12" t="e">
        <f t="shared" si="15"/>
        <v>#NUM!</v>
      </c>
      <c r="Y117" s="7" t="e">
        <f t="shared" si="25"/>
        <v>#NUM!</v>
      </c>
      <c r="Z117" s="7" t="str">
        <f t="shared" si="26"/>
        <v/>
      </c>
      <c r="AA117" s="11" t="e">
        <f t="shared" si="24"/>
        <v>#NUM!</v>
      </c>
      <c r="AB117" s="14" t="e">
        <f t="shared" si="16"/>
        <v>#NUM!</v>
      </c>
      <c r="AC117" s="11" t="e">
        <f t="shared" si="17"/>
        <v>#NUM!</v>
      </c>
      <c r="AD117" s="14" t="e">
        <f t="shared" si="18"/>
        <v>#NUM!</v>
      </c>
      <c r="AE117" s="11" t="e">
        <f t="shared" si="28"/>
        <v>#NUM!</v>
      </c>
      <c r="AF117" s="14" t="e">
        <f t="shared" si="20"/>
        <v>#NUM!</v>
      </c>
      <c r="AG117" s="11" t="e">
        <f t="shared" si="21"/>
        <v>#NUM!</v>
      </c>
      <c r="AH117" s="11" t="e">
        <f t="shared" si="27"/>
        <v>#NUM!</v>
      </c>
      <c r="AI117" s="65"/>
    </row>
    <row r="118" spans="1:35">
      <c r="A118" s="86" t="str">
        <f t="shared" si="22"/>
        <v/>
      </c>
      <c r="B118" s="87"/>
      <c r="C118" s="258"/>
      <c r="D118" s="105"/>
      <c r="E118" s="88" t="e">
        <f t="shared" si="14"/>
        <v>#NUM!</v>
      </c>
      <c r="W118" s="7" t="str">
        <f t="shared" si="23"/>
        <v/>
      </c>
      <c r="X118" s="12" t="e">
        <f t="shared" si="15"/>
        <v>#NUM!</v>
      </c>
      <c r="Y118" s="7" t="e">
        <f t="shared" si="25"/>
        <v>#NUM!</v>
      </c>
      <c r="Z118" s="7" t="str">
        <f t="shared" si="26"/>
        <v/>
      </c>
      <c r="AA118" s="11" t="e">
        <f t="shared" si="24"/>
        <v>#NUM!</v>
      </c>
      <c r="AB118" s="14" t="e">
        <f t="shared" si="16"/>
        <v>#NUM!</v>
      </c>
      <c r="AC118" s="11" t="e">
        <f t="shared" si="17"/>
        <v>#NUM!</v>
      </c>
      <c r="AD118" s="14" t="e">
        <f t="shared" si="18"/>
        <v>#NUM!</v>
      </c>
      <c r="AE118" s="11" t="e">
        <f t="shared" si="28"/>
        <v>#NUM!</v>
      </c>
      <c r="AF118" s="14" t="e">
        <f t="shared" si="20"/>
        <v>#NUM!</v>
      </c>
      <c r="AG118" s="11" t="e">
        <f t="shared" si="21"/>
        <v>#NUM!</v>
      </c>
      <c r="AH118" s="11" t="e">
        <f t="shared" si="27"/>
        <v>#NUM!</v>
      </c>
      <c r="AI118" s="65"/>
    </row>
    <row r="119" spans="1:35">
      <c r="A119" s="86" t="str">
        <f t="shared" si="22"/>
        <v/>
      </c>
      <c r="B119" s="87"/>
      <c r="C119" s="258"/>
      <c r="D119" s="105"/>
      <c r="E119" s="88" t="e">
        <f t="shared" si="14"/>
        <v>#NUM!</v>
      </c>
      <c r="W119" s="7" t="str">
        <f t="shared" si="23"/>
        <v/>
      </c>
      <c r="X119" s="12" t="e">
        <f t="shared" si="15"/>
        <v>#NUM!</v>
      </c>
      <c r="Y119" s="7" t="e">
        <f t="shared" si="25"/>
        <v>#NUM!</v>
      </c>
      <c r="Z119" s="7" t="str">
        <f t="shared" si="26"/>
        <v/>
      </c>
      <c r="AA119" s="11" t="e">
        <f t="shared" si="24"/>
        <v>#NUM!</v>
      </c>
      <c r="AB119" s="14" t="e">
        <f t="shared" si="16"/>
        <v>#NUM!</v>
      </c>
      <c r="AC119" s="11" t="e">
        <f t="shared" si="17"/>
        <v>#NUM!</v>
      </c>
      <c r="AD119" s="14" t="e">
        <f t="shared" si="18"/>
        <v>#NUM!</v>
      </c>
      <c r="AE119" s="11" t="e">
        <f t="shared" si="28"/>
        <v>#NUM!</v>
      </c>
      <c r="AF119" s="14" t="e">
        <f t="shared" si="20"/>
        <v>#NUM!</v>
      </c>
      <c r="AG119" s="11" t="e">
        <f t="shared" si="21"/>
        <v>#NUM!</v>
      </c>
      <c r="AH119" s="11" t="e">
        <f t="shared" si="27"/>
        <v>#NUM!</v>
      </c>
      <c r="AI119" s="65"/>
    </row>
    <row r="120" spans="1:35">
      <c r="A120" s="86" t="str">
        <f t="shared" si="22"/>
        <v/>
      </c>
      <c r="B120" s="87"/>
      <c r="C120" s="258"/>
      <c r="D120" s="105"/>
      <c r="E120" s="88" t="e">
        <f t="shared" si="14"/>
        <v>#NUM!</v>
      </c>
      <c r="W120" s="7" t="str">
        <f t="shared" si="23"/>
        <v/>
      </c>
      <c r="X120" s="12" t="e">
        <f t="shared" si="15"/>
        <v>#NUM!</v>
      </c>
      <c r="Y120" s="7" t="e">
        <f t="shared" si="25"/>
        <v>#NUM!</v>
      </c>
      <c r="Z120" s="7" t="str">
        <f t="shared" si="26"/>
        <v/>
      </c>
      <c r="AA120" s="11" t="e">
        <f t="shared" si="24"/>
        <v>#NUM!</v>
      </c>
      <c r="AB120" s="14" t="e">
        <f t="shared" si="16"/>
        <v>#NUM!</v>
      </c>
      <c r="AC120" s="11" t="e">
        <f t="shared" si="17"/>
        <v>#NUM!</v>
      </c>
      <c r="AD120" s="14" t="e">
        <f t="shared" si="18"/>
        <v>#NUM!</v>
      </c>
      <c r="AE120" s="11" t="e">
        <f t="shared" si="28"/>
        <v>#NUM!</v>
      </c>
      <c r="AF120" s="14" t="e">
        <f t="shared" si="20"/>
        <v>#NUM!</v>
      </c>
      <c r="AG120" s="11" t="e">
        <f t="shared" si="21"/>
        <v>#NUM!</v>
      </c>
      <c r="AH120" s="11" t="e">
        <f t="shared" si="27"/>
        <v>#NUM!</v>
      </c>
      <c r="AI120" s="65"/>
    </row>
    <row r="121" spans="1:35">
      <c r="A121" s="86" t="str">
        <f t="shared" si="22"/>
        <v/>
      </c>
      <c r="B121" s="87"/>
      <c r="C121" s="258"/>
      <c r="D121" s="105"/>
      <c r="E121" s="88" t="e">
        <f t="shared" si="14"/>
        <v>#NUM!</v>
      </c>
      <c r="W121" s="7" t="str">
        <f t="shared" si="23"/>
        <v/>
      </c>
      <c r="X121" s="12" t="e">
        <f t="shared" si="15"/>
        <v>#NUM!</v>
      </c>
      <c r="Y121" s="7" t="e">
        <f t="shared" si="25"/>
        <v>#NUM!</v>
      </c>
      <c r="Z121" s="7" t="str">
        <f t="shared" si="26"/>
        <v/>
      </c>
      <c r="AA121" s="11" t="e">
        <f t="shared" si="24"/>
        <v>#NUM!</v>
      </c>
      <c r="AB121" s="14" t="e">
        <f t="shared" si="16"/>
        <v>#NUM!</v>
      </c>
      <c r="AC121" s="11" t="e">
        <f t="shared" si="17"/>
        <v>#NUM!</v>
      </c>
      <c r="AD121" s="14" t="e">
        <f t="shared" si="18"/>
        <v>#NUM!</v>
      </c>
      <c r="AE121" s="11" t="e">
        <f t="shared" si="28"/>
        <v>#NUM!</v>
      </c>
      <c r="AF121" s="14" t="e">
        <f t="shared" si="20"/>
        <v>#NUM!</v>
      </c>
      <c r="AG121" s="11" t="e">
        <f t="shared" si="21"/>
        <v>#NUM!</v>
      </c>
      <c r="AH121" s="11" t="e">
        <f t="shared" si="27"/>
        <v>#NUM!</v>
      </c>
      <c r="AI121" s="65"/>
    </row>
    <row r="122" spans="1:35">
      <c r="A122" s="86" t="str">
        <f t="shared" si="22"/>
        <v/>
      </c>
      <c r="B122" s="87"/>
      <c r="C122" s="258"/>
      <c r="D122" s="105"/>
      <c r="E122" s="88" t="e">
        <f t="shared" si="14"/>
        <v>#NUM!</v>
      </c>
      <c r="W122" s="7" t="str">
        <f t="shared" si="23"/>
        <v/>
      </c>
      <c r="X122" s="12" t="e">
        <f t="shared" si="15"/>
        <v>#NUM!</v>
      </c>
      <c r="Y122" s="7" t="e">
        <f t="shared" si="25"/>
        <v>#NUM!</v>
      </c>
      <c r="Z122" s="7" t="str">
        <f t="shared" si="26"/>
        <v/>
      </c>
      <c r="AA122" s="11" t="e">
        <f t="shared" si="24"/>
        <v>#NUM!</v>
      </c>
      <c r="AB122" s="14" t="e">
        <f t="shared" si="16"/>
        <v>#NUM!</v>
      </c>
      <c r="AC122" s="11" t="e">
        <f t="shared" si="17"/>
        <v>#NUM!</v>
      </c>
      <c r="AD122" s="14" t="e">
        <f t="shared" si="18"/>
        <v>#NUM!</v>
      </c>
      <c r="AE122" s="11" t="e">
        <f t="shared" si="28"/>
        <v>#NUM!</v>
      </c>
      <c r="AF122" s="14" t="e">
        <f t="shared" si="20"/>
        <v>#NUM!</v>
      </c>
      <c r="AG122" s="11" t="e">
        <f t="shared" si="21"/>
        <v>#NUM!</v>
      </c>
      <c r="AH122" s="11" t="e">
        <f t="shared" si="27"/>
        <v>#NUM!</v>
      </c>
      <c r="AI122" s="65"/>
    </row>
    <row r="123" spans="1:35">
      <c r="A123" s="86" t="str">
        <f t="shared" si="22"/>
        <v/>
      </c>
      <c r="B123" s="87"/>
      <c r="C123" s="258"/>
      <c r="D123" s="105"/>
      <c r="E123" s="88" t="e">
        <f t="shared" si="14"/>
        <v>#NUM!</v>
      </c>
      <c r="W123" s="7" t="str">
        <f t="shared" si="23"/>
        <v/>
      </c>
      <c r="X123" s="12" t="e">
        <f t="shared" si="15"/>
        <v>#NUM!</v>
      </c>
      <c r="Y123" s="7" t="e">
        <f t="shared" si="25"/>
        <v>#NUM!</v>
      </c>
      <c r="Z123" s="7" t="str">
        <f t="shared" si="26"/>
        <v/>
      </c>
      <c r="AA123" s="11" t="e">
        <f t="shared" si="24"/>
        <v>#NUM!</v>
      </c>
      <c r="AB123" s="14" t="e">
        <f t="shared" si="16"/>
        <v>#NUM!</v>
      </c>
      <c r="AC123" s="11" t="e">
        <f t="shared" si="17"/>
        <v>#NUM!</v>
      </c>
      <c r="AD123" s="14" t="e">
        <f t="shared" si="18"/>
        <v>#NUM!</v>
      </c>
      <c r="AE123" s="11" t="e">
        <f t="shared" si="28"/>
        <v>#NUM!</v>
      </c>
      <c r="AF123" s="14" t="e">
        <f t="shared" si="20"/>
        <v>#NUM!</v>
      </c>
      <c r="AG123" s="11" t="e">
        <f t="shared" si="21"/>
        <v>#NUM!</v>
      </c>
      <c r="AH123" s="11" t="e">
        <f t="shared" si="27"/>
        <v>#NUM!</v>
      </c>
      <c r="AI123" s="65"/>
    </row>
    <row r="124" spans="1:35">
      <c r="A124" s="86" t="str">
        <f t="shared" si="22"/>
        <v/>
      </c>
      <c r="B124" s="87"/>
      <c r="C124" s="258"/>
      <c r="D124" s="105"/>
      <c r="E124" s="88" t="e">
        <f t="shared" si="14"/>
        <v>#NUM!</v>
      </c>
      <c r="W124" s="7" t="str">
        <f t="shared" si="23"/>
        <v/>
      </c>
      <c r="X124" s="12" t="e">
        <f t="shared" si="15"/>
        <v>#NUM!</v>
      </c>
      <c r="Y124" s="7" t="e">
        <f t="shared" si="25"/>
        <v>#NUM!</v>
      </c>
      <c r="Z124" s="7" t="str">
        <f t="shared" si="26"/>
        <v/>
      </c>
      <c r="AA124" s="11" t="e">
        <f t="shared" si="24"/>
        <v>#NUM!</v>
      </c>
      <c r="AB124" s="14" t="e">
        <f t="shared" si="16"/>
        <v>#NUM!</v>
      </c>
      <c r="AC124" s="11" t="e">
        <f t="shared" si="17"/>
        <v>#NUM!</v>
      </c>
      <c r="AD124" s="14" t="e">
        <f t="shared" si="18"/>
        <v>#NUM!</v>
      </c>
      <c r="AE124" s="11" t="e">
        <f t="shared" si="28"/>
        <v>#NUM!</v>
      </c>
      <c r="AF124" s="14" t="e">
        <f t="shared" si="20"/>
        <v>#NUM!</v>
      </c>
      <c r="AG124" s="11" t="e">
        <f t="shared" si="21"/>
        <v>#NUM!</v>
      </c>
      <c r="AH124" s="11" t="e">
        <f t="shared" si="27"/>
        <v>#NUM!</v>
      </c>
      <c r="AI124" s="65"/>
    </row>
    <row r="125" spans="1:35">
      <c r="A125" s="86" t="str">
        <f t="shared" si="22"/>
        <v/>
      </c>
      <c r="B125" s="87"/>
      <c r="C125" s="258"/>
      <c r="D125" s="105"/>
      <c r="E125" s="88" t="e">
        <f t="shared" si="14"/>
        <v>#NUM!</v>
      </c>
      <c r="W125" s="7" t="str">
        <f t="shared" si="23"/>
        <v/>
      </c>
      <c r="X125" s="12" t="e">
        <f t="shared" si="15"/>
        <v>#NUM!</v>
      </c>
      <c r="Y125" s="7" t="e">
        <f t="shared" si="25"/>
        <v>#NUM!</v>
      </c>
      <c r="Z125" s="7" t="str">
        <f t="shared" si="26"/>
        <v/>
      </c>
      <c r="AA125" s="11" t="e">
        <f t="shared" si="24"/>
        <v>#NUM!</v>
      </c>
      <c r="AB125" s="14" t="e">
        <f t="shared" si="16"/>
        <v>#NUM!</v>
      </c>
      <c r="AC125" s="11" t="e">
        <f t="shared" si="17"/>
        <v>#NUM!</v>
      </c>
      <c r="AD125" s="14" t="e">
        <f t="shared" si="18"/>
        <v>#NUM!</v>
      </c>
      <c r="AE125" s="11" t="e">
        <f t="shared" si="28"/>
        <v>#NUM!</v>
      </c>
      <c r="AF125" s="14" t="e">
        <f t="shared" si="20"/>
        <v>#NUM!</v>
      </c>
      <c r="AG125" s="11" t="e">
        <f t="shared" si="21"/>
        <v>#NUM!</v>
      </c>
      <c r="AH125" s="11" t="e">
        <f t="shared" si="27"/>
        <v>#NUM!</v>
      </c>
      <c r="AI125" s="65"/>
    </row>
    <row r="126" spans="1:35">
      <c r="A126" s="86" t="str">
        <f t="shared" si="22"/>
        <v/>
      </c>
      <c r="B126" s="87"/>
      <c r="C126" s="258"/>
      <c r="D126" s="105"/>
      <c r="E126" s="88" t="e">
        <f t="shared" si="14"/>
        <v>#NUM!</v>
      </c>
      <c r="W126" s="7" t="str">
        <f t="shared" si="23"/>
        <v/>
      </c>
      <c r="X126" s="12" t="e">
        <f t="shared" si="15"/>
        <v>#NUM!</v>
      </c>
      <c r="Y126" s="7" t="e">
        <f t="shared" si="25"/>
        <v>#NUM!</v>
      </c>
      <c r="Z126" s="7" t="str">
        <f t="shared" si="26"/>
        <v/>
      </c>
      <c r="AA126" s="11" t="e">
        <f t="shared" si="24"/>
        <v>#NUM!</v>
      </c>
      <c r="AB126" s="14" t="e">
        <f t="shared" si="16"/>
        <v>#NUM!</v>
      </c>
      <c r="AC126" s="11" t="e">
        <f t="shared" si="17"/>
        <v>#NUM!</v>
      </c>
      <c r="AD126" s="14" t="e">
        <f t="shared" si="18"/>
        <v>#NUM!</v>
      </c>
      <c r="AE126" s="11" t="e">
        <f t="shared" si="28"/>
        <v>#NUM!</v>
      </c>
      <c r="AF126" s="14" t="e">
        <f t="shared" si="20"/>
        <v>#NUM!</v>
      </c>
      <c r="AG126" s="11" t="e">
        <f t="shared" si="21"/>
        <v>#NUM!</v>
      </c>
      <c r="AH126" s="11" t="e">
        <f t="shared" si="27"/>
        <v>#NUM!</v>
      </c>
      <c r="AI126" s="65"/>
    </row>
    <row r="127" spans="1:35">
      <c r="A127" s="86" t="str">
        <f t="shared" si="22"/>
        <v/>
      </c>
      <c r="B127" s="87"/>
      <c r="C127" s="258"/>
      <c r="D127" s="105"/>
      <c r="E127" s="88" t="e">
        <f t="shared" si="14"/>
        <v>#NUM!</v>
      </c>
      <c r="W127" s="7" t="str">
        <f t="shared" si="23"/>
        <v/>
      </c>
      <c r="X127" s="12" t="e">
        <f t="shared" si="15"/>
        <v>#NUM!</v>
      </c>
      <c r="Y127" s="7" t="e">
        <f t="shared" si="25"/>
        <v>#NUM!</v>
      </c>
      <c r="Z127" s="7" t="str">
        <f t="shared" si="26"/>
        <v/>
      </c>
      <c r="AA127" s="11" t="e">
        <f t="shared" si="24"/>
        <v>#NUM!</v>
      </c>
      <c r="AB127" s="14" t="e">
        <f t="shared" si="16"/>
        <v>#NUM!</v>
      </c>
      <c r="AC127" s="11" t="e">
        <f t="shared" si="17"/>
        <v>#NUM!</v>
      </c>
      <c r="AD127" s="14" t="e">
        <f t="shared" si="18"/>
        <v>#NUM!</v>
      </c>
      <c r="AE127" s="11" t="e">
        <f t="shared" si="28"/>
        <v>#NUM!</v>
      </c>
      <c r="AF127" s="14" t="e">
        <f t="shared" si="20"/>
        <v>#NUM!</v>
      </c>
      <c r="AG127" s="11" t="e">
        <f t="shared" si="21"/>
        <v>#NUM!</v>
      </c>
      <c r="AH127" s="11" t="e">
        <f t="shared" si="27"/>
        <v>#NUM!</v>
      </c>
      <c r="AI127" s="65"/>
    </row>
    <row r="128" spans="1:35">
      <c r="A128" s="86" t="str">
        <f t="shared" si="22"/>
        <v/>
      </c>
      <c r="B128" s="87"/>
      <c r="C128" s="258"/>
      <c r="D128" s="105"/>
      <c r="E128" s="88" t="e">
        <f t="shared" si="14"/>
        <v>#NUM!</v>
      </c>
      <c r="W128" s="7" t="str">
        <f t="shared" si="23"/>
        <v/>
      </c>
      <c r="X128" s="12" t="e">
        <f t="shared" si="15"/>
        <v>#NUM!</v>
      </c>
      <c r="Y128" s="7" t="e">
        <f t="shared" si="25"/>
        <v>#NUM!</v>
      </c>
      <c r="Z128" s="7" t="str">
        <f t="shared" si="26"/>
        <v/>
      </c>
      <c r="AA128" s="11" t="e">
        <f t="shared" si="24"/>
        <v>#NUM!</v>
      </c>
      <c r="AB128" s="14" t="e">
        <f t="shared" si="16"/>
        <v>#NUM!</v>
      </c>
      <c r="AC128" s="11" t="e">
        <f t="shared" si="17"/>
        <v>#NUM!</v>
      </c>
      <c r="AD128" s="14" t="e">
        <f t="shared" si="18"/>
        <v>#NUM!</v>
      </c>
      <c r="AE128" s="11" t="e">
        <f t="shared" si="28"/>
        <v>#NUM!</v>
      </c>
      <c r="AF128" s="14" t="e">
        <f t="shared" si="20"/>
        <v>#NUM!</v>
      </c>
      <c r="AG128" s="11" t="e">
        <f t="shared" si="21"/>
        <v>#NUM!</v>
      </c>
      <c r="AH128" s="11" t="e">
        <f t="shared" si="27"/>
        <v>#NUM!</v>
      </c>
      <c r="AI128" s="65"/>
    </row>
    <row r="129" spans="1:35">
      <c r="A129" s="86" t="str">
        <f t="shared" si="22"/>
        <v/>
      </c>
      <c r="B129" s="87"/>
      <c r="C129" s="258"/>
      <c r="D129" s="105"/>
      <c r="E129" s="88" t="e">
        <f t="shared" si="14"/>
        <v>#NUM!</v>
      </c>
      <c r="W129" s="7" t="str">
        <f t="shared" si="23"/>
        <v/>
      </c>
      <c r="X129" s="12" t="e">
        <f t="shared" si="15"/>
        <v>#NUM!</v>
      </c>
      <c r="Y129" s="7" t="e">
        <f t="shared" si="25"/>
        <v>#NUM!</v>
      </c>
      <c r="Z129" s="7" t="str">
        <f t="shared" si="26"/>
        <v/>
      </c>
      <c r="AA129" s="11" t="e">
        <f t="shared" si="24"/>
        <v>#NUM!</v>
      </c>
      <c r="AB129" s="14" t="e">
        <f t="shared" si="16"/>
        <v>#NUM!</v>
      </c>
      <c r="AC129" s="11" t="e">
        <f t="shared" si="17"/>
        <v>#NUM!</v>
      </c>
      <c r="AD129" s="14" t="e">
        <f t="shared" si="18"/>
        <v>#NUM!</v>
      </c>
      <c r="AE129" s="11" t="e">
        <f t="shared" si="28"/>
        <v>#NUM!</v>
      </c>
      <c r="AF129" s="14" t="e">
        <f t="shared" si="20"/>
        <v>#NUM!</v>
      </c>
      <c r="AG129" s="11" t="e">
        <f t="shared" si="21"/>
        <v>#NUM!</v>
      </c>
      <c r="AH129" s="11" t="e">
        <f t="shared" si="27"/>
        <v>#NUM!</v>
      </c>
      <c r="AI129" s="65"/>
    </row>
    <row r="130" spans="1:35">
      <c r="A130" s="86" t="str">
        <f t="shared" si="22"/>
        <v/>
      </c>
      <c r="B130" s="87"/>
      <c r="C130" s="258"/>
      <c r="D130" s="105"/>
      <c r="E130" s="88" t="e">
        <f t="shared" si="14"/>
        <v>#NUM!</v>
      </c>
      <c r="W130" s="7" t="str">
        <f t="shared" si="23"/>
        <v/>
      </c>
      <c r="X130" s="12" t="e">
        <f t="shared" si="15"/>
        <v>#NUM!</v>
      </c>
      <c r="Y130" s="7" t="e">
        <f t="shared" si="25"/>
        <v>#NUM!</v>
      </c>
      <c r="Z130" s="7" t="str">
        <f t="shared" si="26"/>
        <v/>
      </c>
      <c r="AA130" s="11" t="e">
        <f t="shared" si="24"/>
        <v>#NUM!</v>
      </c>
      <c r="AB130" s="14" t="e">
        <f t="shared" si="16"/>
        <v>#NUM!</v>
      </c>
      <c r="AC130" s="11" t="e">
        <f t="shared" si="17"/>
        <v>#NUM!</v>
      </c>
      <c r="AD130" s="14" t="e">
        <f t="shared" si="18"/>
        <v>#NUM!</v>
      </c>
      <c r="AE130" s="11" t="e">
        <f t="shared" si="28"/>
        <v>#NUM!</v>
      </c>
      <c r="AF130" s="14" t="e">
        <f t="shared" si="20"/>
        <v>#NUM!</v>
      </c>
      <c r="AG130" s="11" t="e">
        <f t="shared" si="21"/>
        <v>#NUM!</v>
      </c>
      <c r="AH130" s="11" t="e">
        <f t="shared" si="27"/>
        <v>#NUM!</v>
      </c>
      <c r="AI130" s="65"/>
    </row>
    <row r="131" spans="1:35">
      <c r="A131" s="86" t="str">
        <f t="shared" si="22"/>
        <v/>
      </c>
      <c r="B131" s="87"/>
      <c r="C131" s="258"/>
      <c r="D131" s="105"/>
      <c r="E131" s="88" t="e">
        <f t="shared" si="14"/>
        <v>#NUM!</v>
      </c>
      <c r="W131" s="7" t="str">
        <f t="shared" si="23"/>
        <v/>
      </c>
      <c r="X131" s="12" t="e">
        <f t="shared" si="15"/>
        <v>#NUM!</v>
      </c>
      <c r="Y131" s="7" t="e">
        <f t="shared" si="25"/>
        <v>#NUM!</v>
      </c>
      <c r="Z131" s="7" t="str">
        <f t="shared" si="26"/>
        <v/>
      </c>
      <c r="AA131" s="11" t="e">
        <f t="shared" si="24"/>
        <v>#NUM!</v>
      </c>
      <c r="AB131" s="14" t="e">
        <f t="shared" si="16"/>
        <v>#NUM!</v>
      </c>
      <c r="AC131" s="11" t="e">
        <f t="shared" si="17"/>
        <v>#NUM!</v>
      </c>
      <c r="AD131" s="14" t="e">
        <f t="shared" si="18"/>
        <v>#NUM!</v>
      </c>
      <c r="AE131" s="11" t="e">
        <f t="shared" si="28"/>
        <v>#NUM!</v>
      </c>
      <c r="AF131" s="14" t="e">
        <f t="shared" si="20"/>
        <v>#NUM!</v>
      </c>
      <c r="AG131" s="11" t="e">
        <f t="shared" si="21"/>
        <v>#NUM!</v>
      </c>
      <c r="AH131" s="11" t="e">
        <f t="shared" si="27"/>
        <v>#NUM!</v>
      </c>
      <c r="AI131" s="65"/>
    </row>
    <row r="132" spans="1:35">
      <c r="A132" s="86" t="str">
        <f t="shared" si="22"/>
        <v/>
      </c>
      <c r="B132" s="87"/>
      <c r="C132" s="258"/>
      <c r="D132" s="105"/>
      <c r="E132" s="88" t="e">
        <f t="shared" si="14"/>
        <v>#NUM!</v>
      </c>
      <c r="W132" s="7" t="str">
        <f t="shared" si="23"/>
        <v/>
      </c>
      <c r="X132" s="12" t="e">
        <f t="shared" si="15"/>
        <v>#NUM!</v>
      </c>
      <c r="Y132" s="7" t="e">
        <f t="shared" si="25"/>
        <v>#NUM!</v>
      </c>
      <c r="Z132" s="7" t="str">
        <f t="shared" si="26"/>
        <v/>
      </c>
      <c r="AA132" s="11" t="e">
        <f t="shared" si="24"/>
        <v>#NUM!</v>
      </c>
      <c r="AB132" s="14" t="e">
        <f t="shared" si="16"/>
        <v>#NUM!</v>
      </c>
      <c r="AC132" s="11" t="e">
        <f t="shared" si="17"/>
        <v>#NUM!</v>
      </c>
      <c r="AD132" s="14" t="e">
        <f t="shared" si="18"/>
        <v>#NUM!</v>
      </c>
      <c r="AE132" s="11" t="e">
        <f t="shared" si="28"/>
        <v>#NUM!</v>
      </c>
      <c r="AF132" s="14" t="e">
        <f t="shared" si="20"/>
        <v>#NUM!</v>
      </c>
      <c r="AG132" s="11" t="e">
        <f t="shared" si="21"/>
        <v>#NUM!</v>
      </c>
      <c r="AH132" s="11" t="e">
        <f t="shared" si="27"/>
        <v>#NUM!</v>
      </c>
      <c r="AI132" s="65"/>
    </row>
    <row r="133" spans="1:35">
      <c r="A133" s="86" t="str">
        <f t="shared" si="22"/>
        <v/>
      </c>
      <c r="B133" s="87"/>
      <c r="C133" s="258"/>
      <c r="D133" s="105"/>
      <c r="E133" s="88" t="e">
        <f t="shared" si="14"/>
        <v>#NUM!</v>
      </c>
      <c r="W133" s="7" t="str">
        <f t="shared" si="23"/>
        <v/>
      </c>
      <c r="X133" s="12" t="e">
        <f t="shared" si="15"/>
        <v>#NUM!</v>
      </c>
      <c r="Y133" s="7" t="e">
        <f t="shared" si="25"/>
        <v>#NUM!</v>
      </c>
      <c r="Z133" s="7" t="str">
        <f t="shared" si="26"/>
        <v/>
      </c>
      <c r="AA133" s="11" t="e">
        <f t="shared" si="24"/>
        <v>#NUM!</v>
      </c>
      <c r="AB133" s="14" t="e">
        <f t="shared" si="16"/>
        <v>#NUM!</v>
      </c>
      <c r="AC133" s="11" t="e">
        <f t="shared" si="17"/>
        <v>#NUM!</v>
      </c>
      <c r="AD133" s="14" t="e">
        <f t="shared" si="18"/>
        <v>#NUM!</v>
      </c>
      <c r="AE133" s="11" t="e">
        <f t="shared" si="28"/>
        <v>#NUM!</v>
      </c>
      <c r="AF133" s="14" t="e">
        <f t="shared" si="20"/>
        <v>#NUM!</v>
      </c>
      <c r="AG133" s="11" t="e">
        <f t="shared" si="21"/>
        <v>#NUM!</v>
      </c>
      <c r="AH133" s="11" t="e">
        <f t="shared" si="27"/>
        <v>#NUM!</v>
      </c>
      <c r="AI133" s="65"/>
    </row>
    <row r="134" spans="1:35">
      <c r="A134" s="86" t="str">
        <f t="shared" si="22"/>
        <v/>
      </c>
      <c r="B134" s="87"/>
      <c r="C134" s="258"/>
      <c r="D134" s="105"/>
      <c r="E134" s="88" t="e">
        <f t="shared" si="14"/>
        <v>#NUM!</v>
      </c>
      <c r="W134" s="7" t="str">
        <f t="shared" si="23"/>
        <v/>
      </c>
      <c r="X134" s="12" t="e">
        <f t="shared" si="15"/>
        <v>#NUM!</v>
      </c>
      <c r="Y134" s="7" t="e">
        <f t="shared" si="25"/>
        <v>#NUM!</v>
      </c>
      <c r="Z134" s="7" t="str">
        <f t="shared" si="26"/>
        <v/>
      </c>
      <c r="AA134" s="11" t="e">
        <f t="shared" si="24"/>
        <v>#NUM!</v>
      </c>
      <c r="AB134" s="14" t="e">
        <f t="shared" si="16"/>
        <v>#NUM!</v>
      </c>
      <c r="AC134" s="11" t="e">
        <f t="shared" si="17"/>
        <v>#NUM!</v>
      </c>
      <c r="AD134" s="14" t="e">
        <f t="shared" si="18"/>
        <v>#NUM!</v>
      </c>
      <c r="AE134" s="11" t="e">
        <f t="shared" si="28"/>
        <v>#NUM!</v>
      </c>
      <c r="AF134" s="14" t="e">
        <f t="shared" si="20"/>
        <v>#NUM!</v>
      </c>
      <c r="AG134" s="11" t="e">
        <f t="shared" si="21"/>
        <v>#NUM!</v>
      </c>
      <c r="AH134" s="11" t="e">
        <f t="shared" si="27"/>
        <v>#NUM!</v>
      </c>
      <c r="AI134" s="65"/>
    </row>
    <row r="135" spans="1:35">
      <c r="A135" s="86" t="str">
        <f t="shared" si="22"/>
        <v/>
      </c>
      <c r="B135" s="87"/>
      <c r="C135" s="258"/>
      <c r="D135" s="105"/>
      <c r="E135" s="88" t="e">
        <f t="shared" si="14"/>
        <v>#NUM!</v>
      </c>
      <c r="W135" s="7" t="str">
        <f t="shared" si="23"/>
        <v/>
      </c>
      <c r="X135" s="12" t="e">
        <f t="shared" si="15"/>
        <v>#NUM!</v>
      </c>
      <c r="Y135" s="7" t="e">
        <f t="shared" si="25"/>
        <v>#NUM!</v>
      </c>
      <c r="Z135" s="7" t="str">
        <f t="shared" si="26"/>
        <v/>
      </c>
      <c r="AA135" s="11" t="e">
        <f t="shared" si="24"/>
        <v>#NUM!</v>
      </c>
      <c r="AB135" s="14" t="e">
        <f t="shared" si="16"/>
        <v>#NUM!</v>
      </c>
      <c r="AC135" s="11" t="e">
        <f t="shared" si="17"/>
        <v>#NUM!</v>
      </c>
      <c r="AD135" s="14" t="e">
        <f t="shared" si="18"/>
        <v>#NUM!</v>
      </c>
      <c r="AE135" s="11" t="e">
        <f t="shared" si="28"/>
        <v>#NUM!</v>
      </c>
      <c r="AF135" s="14" t="e">
        <f t="shared" si="20"/>
        <v>#NUM!</v>
      </c>
      <c r="AG135" s="11" t="e">
        <f t="shared" si="21"/>
        <v>#NUM!</v>
      </c>
      <c r="AH135" s="11" t="e">
        <f t="shared" si="27"/>
        <v>#NUM!</v>
      </c>
      <c r="AI135" s="65"/>
    </row>
    <row r="136" spans="1:35">
      <c r="A136" s="86" t="str">
        <f t="shared" si="22"/>
        <v/>
      </c>
      <c r="B136" s="87"/>
      <c r="C136" s="258"/>
      <c r="D136" s="105"/>
      <c r="E136" s="88" t="e">
        <f t="shared" si="14"/>
        <v>#NUM!</v>
      </c>
      <c r="W136" s="7" t="str">
        <f t="shared" si="23"/>
        <v/>
      </c>
      <c r="X136" s="12" t="e">
        <f t="shared" si="15"/>
        <v>#NUM!</v>
      </c>
      <c r="Y136" s="7" t="e">
        <f t="shared" si="25"/>
        <v>#NUM!</v>
      </c>
      <c r="Z136" s="7" t="str">
        <f t="shared" si="26"/>
        <v/>
      </c>
      <c r="AA136" s="11" t="e">
        <f t="shared" si="24"/>
        <v>#NUM!</v>
      </c>
      <c r="AB136" s="14" t="e">
        <f t="shared" si="16"/>
        <v>#NUM!</v>
      </c>
      <c r="AC136" s="11" t="e">
        <f t="shared" si="17"/>
        <v>#NUM!</v>
      </c>
      <c r="AD136" s="14" t="e">
        <f t="shared" si="18"/>
        <v>#NUM!</v>
      </c>
      <c r="AE136" s="11" t="e">
        <f t="shared" si="28"/>
        <v>#NUM!</v>
      </c>
      <c r="AF136" s="14" t="e">
        <f t="shared" si="20"/>
        <v>#NUM!</v>
      </c>
      <c r="AG136" s="11" t="e">
        <f t="shared" si="21"/>
        <v>#NUM!</v>
      </c>
      <c r="AH136" s="11" t="e">
        <f t="shared" si="27"/>
        <v>#NUM!</v>
      </c>
      <c r="AI136" s="65"/>
    </row>
    <row r="137" spans="1:35">
      <c r="A137" s="86" t="str">
        <f t="shared" si="22"/>
        <v/>
      </c>
      <c r="B137" s="87"/>
      <c r="C137" s="258"/>
      <c r="D137" s="105"/>
      <c r="E137" s="88" t="e">
        <f t="shared" ref="E137:E200" si="29">IF(OR(A137="",AA137=1),"",D137)</f>
        <v>#NUM!</v>
      </c>
      <c r="W137" s="7" t="str">
        <f t="shared" si="23"/>
        <v/>
      </c>
      <c r="X137" s="12" t="e">
        <f t="shared" ref="X137:X200" si="30">IF(OR(A137="",AA137=1),"",D137)</f>
        <v>#NUM!</v>
      </c>
      <c r="Y137" s="7" t="e">
        <f t="shared" si="25"/>
        <v>#NUM!</v>
      </c>
      <c r="Z137" s="7" t="str">
        <f t="shared" si="26"/>
        <v/>
      </c>
      <c r="AA137" s="11" t="e">
        <f t="shared" si="24"/>
        <v>#NUM!</v>
      </c>
      <c r="AB137" s="14" t="e">
        <f t="shared" ref="AB137:AB200" si="31">IF(AA137=1,D137,-1)</f>
        <v>#NUM!</v>
      </c>
      <c r="AC137" s="11" t="e">
        <f t="shared" ref="AC137:AC200" si="32">IF(OR(A137="",AA137=1,ABS(D137-$L$11)&lt;=3*$AI$22),"",1)</f>
        <v>#NUM!</v>
      </c>
      <c r="AD137" s="14" t="e">
        <f t="shared" ref="AD137:AD200" si="33">IF(AC137=1,D137,-1)</f>
        <v>#NUM!</v>
      </c>
      <c r="AE137" s="11" t="e">
        <f t="shared" si="28"/>
        <v>#NUM!</v>
      </c>
      <c r="AF137" s="14" t="e">
        <f t="shared" ref="AF137:AF200" si="34">IF(AE137=1,D137,-1)</f>
        <v>#NUM!</v>
      </c>
      <c r="AG137" s="11" t="e">
        <f t="shared" ref="AG137:AG200" si="35">IF(E137="",0,(E137-$L$11)/ABS(E137-$L$11))</f>
        <v>#NUM!</v>
      </c>
      <c r="AH137" s="11" t="e">
        <f t="shared" si="27"/>
        <v>#NUM!</v>
      </c>
      <c r="AI137" s="65"/>
    </row>
    <row r="138" spans="1:35">
      <c r="A138" s="86" t="str">
        <f t="shared" ref="A138:A201" si="36">IF(ISNUMBER(D138),A137+1,"")</f>
        <v/>
      </c>
      <c r="B138" s="87"/>
      <c r="C138" s="258"/>
      <c r="D138" s="105"/>
      <c r="E138" s="88" t="e">
        <f t="shared" si="29"/>
        <v>#NUM!</v>
      </c>
      <c r="W138" s="7" t="str">
        <f t="shared" ref="W138:W201" si="37">IF(AND(ISNUMBER(D138),ISNUMBER(D137)),ABS(D137-D138),"")</f>
        <v/>
      </c>
      <c r="X138" s="12" t="e">
        <f t="shared" si="30"/>
        <v>#NUM!</v>
      </c>
      <c r="Y138" s="7" t="e">
        <f t="shared" si="25"/>
        <v>#NUM!</v>
      </c>
      <c r="Z138" s="7" t="str">
        <f t="shared" si="26"/>
        <v/>
      </c>
      <c r="AA138" s="11" t="e">
        <f t="shared" ref="AA138:AA201" si="38">IF(AND(A138&lt;&gt;"",ABS(D138-$AI$11)&gt;0.4*$J$11),1,"")</f>
        <v>#NUM!</v>
      </c>
      <c r="AB138" s="14" t="e">
        <f t="shared" si="31"/>
        <v>#NUM!</v>
      </c>
      <c r="AC138" s="11" t="e">
        <f t="shared" si="32"/>
        <v>#NUM!</v>
      </c>
      <c r="AD138" s="14" t="e">
        <f t="shared" si="33"/>
        <v>#NUM!</v>
      </c>
      <c r="AE138" s="11" t="e">
        <f t="shared" si="28"/>
        <v>#NUM!</v>
      </c>
      <c r="AF138" s="14" t="e">
        <f t="shared" si="34"/>
        <v>#NUM!</v>
      </c>
      <c r="AG138" s="11" t="e">
        <f t="shared" si="35"/>
        <v>#NUM!</v>
      </c>
      <c r="AH138" s="11" t="e">
        <f t="shared" si="27"/>
        <v>#NUM!</v>
      </c>
      <c r="AI138" s="65"/>
    </row>
    <row r="139" spans="1:35">
      <c r="A139" s="86" t="str">
        <f t="shared" si="36"/>
        <v/>
      </c>
      <c r="B139" s="87"/>
      <c r="C139" s="258"/>
      <c r="D139" s="105"/>
      <c r="E139" s="88" t="e">
        <f t="shared" si="29"/>
        <v>#NUM!</v>
      </c>
      <c r="W139" s="7" t="str">
        <f t="shared" si="37"/>
        <v/>
      </c>
      <c r="X139" s="12" t="e">
        <f t="shared" si="30"/>
        <v>#NUM!</v>
      </c>
      <c r="Y139" s="7" t="e">
        <f t="shared" ref="Y139:Y202" si="39">IF(OR(AA138=1,AA139=1),"",W139)</f>
        <v>#NUM!</v>
      </c>
      <c r="Z139" s="7" t="str">
        <f t="shared" ref="Z139:Z202" si="40">IF(AND(ISNUMBER(E139),ISNUMBER(E138)),ABS(E138-E139),"")</f>
        <v/>
      </c>
      <c r="AA139" s="11" t="e">
        <f t="shared" si="38"/>
        <v>#NUM!</v>
      </c>
      <c r="AB139" s="14" t="e">
        <f t="shared" si="31"/>
        <v>#NUM!</v>
      </c>
      <c r="AC139" s="11" t="e">
        <f t="shared" si="32"/>
        <v>#NUM!</v>
      </c>
      <c r="AD139" s="14" t="e">
        <f t="shared" si="33"/>
        <v>#NUM!</v>
      </c>
      <c r="AE139" s="11" t="e">
        <f t="shared" si="28"/>
        <v>#NUM!</v>
      </c>
      <c r="AF139" s="14" t="e">
        <f t="shared" si="34"/>
        <v>#NUM!</v>
      </c>
      <c r="AG139" s="11" t="e">
        <f t="shared" si="35"/>
        <v>#NUM!</v>
      </c>
      <c r="AH139" s="11" t="e">
        <f t="shared" ref="AH139:AH202" si="41">CHOOSE(5+AG138+3*AG139,AH138-1,IF(AH138&lt;0,AH138-1,-1),-1,AH138,AH138,AH138,1,IF(AH138&gt;0,AH138+1,1),AH138+1)</f>
        <v>#NUM!</v>
      </c>
      <c r="AI139" s="65"/>
    </row>
    <row r="140" spans="1:35">
      <c r="A140" s="86" t="str">
        <f t="shared" si="36"/>
        <v/>
      </c>
      <c r="B140" s="87"/>
      <c r="C140" s="258"/>
      <c r="D140" s="105"/>
      <c r="E140" s="88" t="e">
        <f t="shared" si="29"/>
        <v>#NUM!</v>
      </c>
      <c r="W140" s="7" t="str">
        <f t="shared" si="37"/>
        <v/>
      </c>
      <c r="X140" s="12" t="e">
        <f t="shared" si="30"/>
        <v>#NUM!</v>
      </c>
      <c r="Y140" s="7" t="e">
        <f t="shared" si="39"/>
        <v>#NUM!</v>
      </c>
      <c r="Z140" s="7" t="str">
        <f t="shared" si="40"/>
        <v/>
      </c>
      <c r="AA140" s="11" t="e">
        <f t="shared" si="38"/>
        <v>#NUM!</v>
      </c>
      <c r="AB140" s="14" t="e">
        <f t="shared" si="31"/>
        <v>#NUM!</v>
      </c>
      <c r="AC140" s="11" t="e">
        <f t="shared" si="32"/>
        <v>#NUM!</v>
      </c>
      <c r="AD140" s="14" t="e">
        <f t="shared" si="33"/>
        <v>#NUM!</v>
      </c>
      <c r="AE140" s="11" t="e">
        <f t="shared" si="28"/>
        <v>#NUM!</v>
      </c>
      <c r="AF140" s="14" t="e">
        <f t="shared" si="34"/>
        <v>#NUM!</v>
      </c>
      <c r="AG140" s="11" t="e">
        <f t="shared" si="35"/>
        <v>#NUM!</v>
      </c>
      <c r="AH140" s="11" t="e">
        <f t="shared" si="41"/>
        <v>#NUM!</v>
      </c>
      <c r="AI140" s="65"/>
    </row>
    <row r="141" spans="1:35">
      <c r="A141" s="86" t="str">
        <f t="shared" si="36"/>
        <v/>
      </c>
      <c r="B141" s="87"/>
      <c r="C141" s="258"/>
      <c r="D141" s="105"/>
      <c r="E141" s="88" t="e">
        <f t="shared" si="29"/>
        <v>#NUM!</v>
      </c>
      <c r="W141" s="7" t="str">
        <f t="shared" si="37"/>
        <v/>
      </c>
      <c r="X141" s="12" t="e">
        <f t="shared" si="30"/>
        <v>#NUM!</v>
      </c>
      <c r="Y141" s="7" t="e">
        <f t="shared" si="39"/>
        <v>#NUM!</v>
      </c>
      <c r="Z141" s="7" t="str">
        <f t="shared" si="40"/>
        <v/>
      </c>
      <c r="AA141" s="11" t="e">
        <f t="shared" si="38"/>
        <v>#NUM!</v>
      </c>
      <c r="AB141" s="14" t="e">
        <f t="shared" si="31"/>
        <v>#NUM!</v>
      </c>
      <c r="AC141" s="11" t="e">
        <f t="shared" si="32"/>
        <v>#NUM!</v>
      </c>
      <c r="AD141" s="14" t="e">
        <f t="shared" si="33"/>
        <v>#NUM!</v>
      </c>
      <c r="AE141" s="11" t="e">
        <f t="shared" si="28"/>
        <v>#NUM!</v>
      </c>
      <c r="AF141" s="14" t="e">
        <f t="shared" si="34"/>
        <v>#NUM!</v>
      </c>
      <c r="AG141" s="11" t="e">
        <f t="shared" si="35"/>
        <v>#NUM!</v>
      </c>
      <c r="AH141" s="11" t="e">
        <f t="shared" si="41"/>
        <v>#NUM!</v>
      </c>
      <c r="AI141" s="65"/>
    </row>
    <row r="142" spans="1:35">
      <c r="A142" s="86" t="str">
        <f t="shared" si="36"/>
        <v/>
      </c>
      <c r="B142" s="87"/>
      <c r="C142" s="258"/>
      <c r="D142" s="105"/>
      <c r="E142" s="88" t="e">
        <f t="shared" si="29"/>
        <v>#NUM!</v>
      </c>
      <c r="W142" s="7" t="str">
        <f t="shared" si="37"/>
        <v/>
      </c>
      <c r="X142" s="12" t="e">
        <f t="shared" si="30"/>
        <v>#NUM!</v>
      </c>
      <c r="Y142" s="7" t="e">
        <f t="shared" si="39"/>
        <v>#NUM!</v>
      </c>
      <c r="Z142" s="7" t="str">
        <f t="shared" si="40"/>
        <v/>
      </c>
      <c r="AA142" s="11" t="e">
        <f t="shared" si="38"/>
        <v>#NUM!</v>
      </c>
      <c r="AB142" s="14" t="e">
        <f t="shared" si="31"/>
        <v>#NUM!</v>
      </c>
      <c r="AC142" s="11" t="e">
        <f t="shared" si="32"/>
        <v>#NUM!</v>
      </c>
      <c r="AD142" s="14" t="e">
        <f t="shared" si="33"/>
        <v>#NUM!</v>
      </c>
      <c r="AE142" s="11" t="e">
        <f t="shared" si="28"/>
        <v>#NUM!</v>
      </c>
      <c r="AF142" s="14" t="e">
        <f t="shared" si="34"/>
        <v>#NUM!</v>
      </c>
      <c r="AG142" s="11" t="e">
        <f t="shared" si="35"/>
        <v>#NUM!</v>
      </c>
      <c r="AH142" s="11" t="e">
        <f t="shared" si="41"/>
        <v>#NUM!</v>
      </c>
      <c r="AI142" s="65"/>
    </row>
    <row r="143" spans="1:35">
      <c r="A143" s="86" t="str">
        <f t="shared" si="36"/>
        <v/>
      </c>
      <c r="B143" s="87"/>
      <c r="C143" s="258"/>
      <c r="D143" s="105"/>
      <c r="E143" s="88" t="e">
        <f t="shared" si="29"/>
        <v>#NUM!</v>
      </c>
      <c r="W143" s="7" t="str">
        <f t="shared" si="37"/>
        <v/>
      </c>
      <c r="X143" s="12" t="e">
        <f t="shared" si="30"/>
        <v>#NUM!</v>
      </c>
      <c r="Y143" s="7" t="e">
        <f t="shared" si="39"/>
        <v>#NUM!</v>
      </c>
      <c r="Z143" s="7" t="str">
        <f t="shared" si="40"/>
        <v/>
      </c>
      <c r="AA143" s="11" t="e">
        <f t="shared" si="38"/>
        <v>#NUM!</v>
      </c>
      <c r="AB143" s="14" t="e">
        <f t="shared" si="31"/>
        <v>#NUM!</v>
      </c>
      <c r="AC143" s="11" t="e">
        <f t="shared" si="32"/>
        <v>#NUM!</v>
      </c>
      <c r="AD143" s="14" t="e">
        <f t="shared" si="33"/>
        <v>#NUM!</v>
      </c>
      <c r="AE143" s="11" t="e">
        <f t="shared" si="28"/>
        <v>#NUM!</v>
      </c>
      <c r="AF143" s="14" t="e">
        <f t="shared" si="34"/>
        <v>#NUM!</v>
      </c>
      <c r="AG143" s="11" t="e">
        <f t="shared" si="35"/>
        <v>#NUM!</v>
      </c>
      <c r="AH143" s="11" t="e">
        <f t="shared" si="41"/>
        <v>#NUM!</v>
      </c>
      <c r="AI143" s="65"/>
    </row>
    <row r="144" spans="1:35">
      <c r="A144" s="86" t="str">
        <f t="shared" si="36"/>
        <v/>
      </c>
      <c r="B144" s="87"/>
      <c r="C144" s="258"/>
      <c r="D144" s="105"/>
      <c r="E144" s="88" t="e">
        <f t="shared" si="29"/>
        <v>#NUM!</v>
      </c>
      <c r="W144" s="7" t="str">
        <f t="shared" si="37"/>
        <v/>
      </c>
      <c r="X144" s="12" t="e">
        <f t="shared" si="30"/>
        <v>#NUM!</v>
      </c>
      <c r="Y144" s="7" t="e">
        <f t="shared" si="39"/>
        <v>#NUM!</v>
      </c>
      <c r="Z144" s="7" t="str">
        <f t="shared" si="40"/>
        <v/>
      </c>
      <c r="AA144" s="11" t="e">
        <f t="shared" si="38"/>
        <v>#NUM!</v>
      </c>
      <c r="AB144" s="14" t="e">
        <f t="shared" si="31"/>
        <v>#NUM!</v>
      </c>
      <c r="AC144" s="11" t="e">
        <f t="shared" si="32"/>
        <v>#NUM!</v>
      </c>
      <c r="AD144" s="14" t="e">
        <f t="shared" si="33"/>
        <v>#NUM!</v>
      </c>
      <c r="AE144" s="11" t="e">
        <f t="shared" si="28"/>
        <v>#NUM!</v>
      </c>
      <c r="AF144" s="14" t="e">
        <f t="shared" si="34"/>
        <v>#NUM!</v>
      </c>
      <c r="AG144" s="11" t="e">
        <f t="shared" si="35"/>
        <v>#NUM!</v>
      </c>
      <c r="AH144" s="11" t="e">
        <f t="shared" si="41"/>
        <v>#NUM!</v>
      </c>
      <c r="AI144" s="65"/>
    </row>
    <row r="145" spans="1:35">
      <c r="A145" s="86" t="str">
        <f t="shared" si="36"/>
        <v/>
      </c>
      <c r="B145" s="87"/>
      <c r="C145" s="258"/>
      <c r="D145" s="105"/>
      <c r="E145" s="88" t="e">
        <f t="shared" si="29"/>
        <v>#NUM!</v>
      </c>
      <c r="W145" s="7" t="str">
        <f t="shared" si="37"/>
        <v/>
      </c>
      <c r="X145" s="12" t="e">
        <f t="shared" si="30"/>
        <v>#NUM!</v>
      </c>
      <c r="Y145" s="7" t="e">
        <f t="shared" si="39"/>
        <v>#NUM!</v>
      </c>
      <c r="Z145" s="7" t="str">
        <f t="shared" si="40"/>
        <v/>
      </c>
      <c r="AA145" s="11" t="e">
        <f t="shared" si="38"/>
        <v>#NUM!</v>
      </c>
      <c r="AB145" s="14" t="e">
        <f t="shared" si="31"/>
        <v>#NUM!</v>
      </c>
      <c r="AC145" s="11" t="e">
        <f t="shared" si="32"/>
        <v>#NUM!</v>
      </c>
      <c r="AD145" s="14" t="e">
        <f t="shared" si="33"/>
        <v>#NUM!</v>
      </c>
      <c r="AE145" s="11" t="e">
        <f t="shared" si="28"/>
        <v>#NUM!</v>
      </c>
      <c r="AF145" s="14" t="e">
        <f t="shared" si="34"/>
        <v>#NUM!</v>
      </c>
      <c r="AG145" s="11" t="e">
        <f t="shared" si="35"/>
        <v>#NUM!</v>
      </c>
      <c r="AH145" s="11" t="e">
        <f t="shared" si="41"/>
        <v>#NUM!</v>
      </c>
      <c r="AI145" s="65"/>
    </row>
    <row r="146" spans="1:35">
      <c r="A146" s="86" t="str">
        <f t="shared" si="36"/>
        <v/>
      </c>
      <c r="B146" s="87"/>
      <c r="C146" s="258"/>
      <c r="D146" s="105"/>
      <c r="E146" s="88" t="e">
        <f t="shared" si="29"/>
        <v>#NUM!</v>
      </c>
      <c r="W146" s="7" t="str">
        <f t="shared" si="37"/>
        <v/>
      </c>
      <c r="X146" s="12" t="e">
        <f t="shared" si="30"/>
        <v>#NUM!</v>
      </c>
      <c r="Y146" s="7" t="e">
        <f t="shared" si="39"/>
        <v>#NUM!</v>
      </c>
      <c r="Z146" s="7" t="str">
        <f t="shared" si="40"/>
        <v/>
      </c>
      <c r="AA146" s="11" t="e">
        <f t="shared" si="38"/>
        <v>#NUM!</v>
      </c>
      <c r="AB146" s="14" t="e">
        <f t="shared" si="31"/>
        <v>#NUM!</v>
      </c>
      <c r="AC146" s="11" t="e">
        <f t="shared" si="32"/>
        <v>#NUM!</v>
      </c>
      <c r="AD146" s="14" t="e">
        <f t="shared" si="33"/>
        <v>#NUM!</v>
      </c>
      <c r="AE146" s="11" t="e">
        <f t="shared" si="28"/>
        <v>#NUM!</v>
      </c>
      <c r="AF146" s="14" t="e">
        <f t="shared" si="34"/>
        <v>#NUM!</v>
      </c>
      <c r="AG146" s="11" t="e">
        <f t="shared" si="35"/>
        <v>#NUM!</v>
      </c>
      <c r="AH146" s="11" t="e">
        <f t="shared" si="41"/>
        <v>#NUM!</v>
      </c>
      <c r="AI146" s="65"/>
    </row>
    <row r="147" spans="1:35">
      <c r="A147" s="86" t="str">
        <f t="shared" si="36"/>
        <v/>
      </c>
      <c r="B147" s="87"/>
      <c r="C147" s="258"/>
      <c r="D147" s="105"/>
      <c r="E147" s="88" t="e">
        <f t="shared" si="29"/>
        <v>#NUM!</v>
      </c>
      <c r="W147" s="7" t="str">
        <f t="shared" si="37"/>
        <v/>
      </c>
      <c r="X147" s="12" t="e">
        <f t="shared" si="30"/>
        <v>#NUM!</v>
      </c>
      <c r="Y147" s="7" t="e">
        <f t="shared" si="39"/>
        <v>#NUM!</v>
      </c>
      <c r="Z147" s="7" t="str">
        <f t="shared" si="40"/>
        <v/>
      </c>
      <c r="AA147" s="11" t="e">
        <f t="shared" si="38"/>
        <v>#NUM!</v>
      </c>
      <c r="AB147" s="14" t="e">
        <f t="shared" si="31"/>
        <v>#NUM!</v>
      </c>
      <c r="AC147" s="11" t="e">
        <f t="shared" si="32"/>
        <v>#NUM!</v>
      </c>
      <c r="AD147" s="14" t="e">
        <f t="shared" si="33"/>
        <v>#NUM!</v>
      </c>
      <c r="AE147" s="11" t="e">
        <f t="shared" si="28"/>
        <v>#NUM!</v>
      </c>
      <c r="AF147" s="14" t="e">
        <f t="shared" si="34"/>
        <v>#NUM!</v>
      </c>
      <c r="AG147" s="11" t="e">
        <f t="shared" si="35"/>
        <v>#NUM!</v>
      </c>
      <c r="AH147" s="11" t="e">
        <f t="shared" si="41"/>
        <v>#NUM!</v>
      </c>
      <c r="AI147" s="65"/>
    </row>
    <row r="148" spans="1:35">
      <c r="A148" s="86" t="str">
        <f t="shared" si="36"/>
        <v/>
      </c>
      <c r="B148" s="87"/>
      <c r="C148" s="258"/>
      <c r="D148" s="105"/>
      <c r="E148" s="88" t="e">
        <f t="shared" si="29"/>
        <v>#NUM!</v>
      </c>
      <c r="W148" s="7" t="str">
        <f t="shared" si="37"/>
        <v/>
      </c>
      <c r="X148" s="12" t="e">
        <f t="shared" si="30"/>
        <v>#NUM!</v>
      </c>
      <c r="Y148" s="7" t="e">
        <f t="shared" si="39"/>
        <v>#NUM!</v>
      </c>
      <c r="Z148" s="7" t="str">
        <f t="shared" si="40"/>
        <v/>
      </c>
      <c r="AA148" s="11" t="e">
        <f t="shared" si="38"/>
        <v>#NUM!</v>
      </c>
      <c r="AB148" s="14" t="e">
        <f t="shared" si="31"/>
        <v>#NUM!</v>
      </c>
      <c r="AC148" s="11" t="e">
        <f t="shared" si="32"/>
        <v>#NUM!</v>
      </c>
      <c r="AD148" s="14" t="e">
        <f t="shared" si="33"/>
        <v>#NUM!</v>
      </c>
      <c r="AE148" s="11" t="e">
        <f t="shared" si="28"/>
        <v>#NUM!</v>
      </c>
      <c r="AF148" s="14" t="e">
        <f t="shared" si="34"/>
        <v>#NUM!</v>
      </c>
      <c r="AG148" s="11" t="e">
        <f t="shared" si="35"/>
        <v>#NUM!</v>
      </c>
      <c r="AH148" s="11" t="e">
        <f t="shared" si="41"/>
        <v>#NUM!</v>
      </c>
      <c r="AI148" s="65"/>
    </row>
    <row r="149" spans="1:35">
      <c r="A149" s="86" t="str">
        <f t="shared" si="36"/>
        <v/>
      </c>
      <c r="B149" s="87"/>
      <c r="C149" s="258"/>
      <c r="D149" s="105"/>
      <c r="E149" s="88" t="e">
        <f t="shared" si="29"/>
        <v>#NUM!</v>
      </c>
      <c r="W149" s="7" t="str">
        <f t="shared" si="37"/>
        <v/>
      </c>
      <c r="X149" s="12" t="e">
        <f t="shared" si="30"/>
        <v>#NUM!</v>
      </c>
      <c r="Y149" s="7" t="e">
        <f t="shared" si="39"/>
        <v>#NUM!</v>
      </c>
      <c r="Z149" s="7" t="str">
        <f t="shared" si="40"/>
        <v/>
      </c>
      <c r="AA149" s="11" t="e">
        <f t="shared" si="38"/>
        <v>#NUM!</v>
      </c>
      <c r="AB149" s="14" t="e">
        <f t="shared" si="31"/>
        <v>#NUM!</v>
      </c>
      <c r="AC149" s="11" t="e">
        <f t="shared" si="32"/>
        <v>#NUM!</v>
      </c>
      <c r="AD149" s="14" t="e">
        <f t="shared" si="33"/>
        <v>#NUM!</v>
      </c>
      <c r="AE149" s="11" t="e">
        <f t="shared" si="28"/>
        <v>#NUM!</v>
      </c>
      <c r="AF149" s="14" t="e">
        <f t="shared" si="34"/>
        <v>#NUM!</v>
      </c>
      <c r="AG149" s="11" t="e">
        <f t="shared" si="35"/>
        <v>#NUM!</v>
      </c>
      <c r="AH149" s="11" t="e">
        <f t="shared" si="41"/>
        <v>#NUM!</v>
      </c>
      <c r="AI149" s="65"/>
    </row>
    <row r="150" spans="1:35">
      <c r="A150" s="86" t="str">
        <f t="shared" si="36"/>
        <v/>
      </c>
      <c r="B150" s="87"/>
      <c r="C150" s="258"/>
      <c r="D150" s="105"/>
      <c r="E150" s="88" t="e">
        <f t="shared" si="29"/>
        <v>#NUM!</v>
      </c>
      <c r="W150" s="7" t="str">
        <f t="shared" si="37"/>
        <v/>
      </c>
      <c r="X150" s="12" t="e">
        <f t="shared" si="30"/>
        <v>#NUM!</v>
      </c>
      <c r="Y150" s="7" t="e">
        <f t="shared" si="39"/>
        <v>#NUM!</v>
      </c>
      <c r="Z150" s="7" t="str">
        <f t="shared" si="40"/>
        <v/>
      </c>
      <c r="AA150" s="11" t="e">
        <f t="shared" si="38"/>
        <v>#NUM!</v>
      </c>
      <c r="AB150" s="14" t="e">
        <f t="shared" si="31"/>
        <v>#NUM!</v>
      </c>
      <c r="AC150" s="11" t="e">
        <f t="shared" si="32"/>
        <v>#NUM!</v>
      </c>
      <c r="AD150" s="14" t="e">
        <f t="shared" si="33"/>
        <v>#NUM!</v>
      </c>
      <c r="AE150" s="11" t="e">
        <f t="shared" si="28"/>
        <v>#NUM!</v>
      </c>
      <c r="AF150" s="14" t="e">
        <f t="shared" si="34"/>
        <v>#NUM!</v>
      </c>
      <c r="AG150" s="11" t="e">
        <f t="shared" si="35"/>
        <v>#NUM!</v>
      </c>
      <c r="AH150" s="11" t="e">
        <f t="shared" si="41"/>
        <v>#NUM!</v>
      </c>
      <c r="AI150" s="65"/>
    </row>
    <row r="151" spans="1:35">
      <c r="A151" s="86" t="str">
        <f t="shared" si="36"/>
        <v/>
      </c>
      <c r="B151" s="87"/>
      <c r="C151" s="258"/>
      <c r="D151" s="105"/>
      <c r="E151" s="88" t="e">
        <f t="shared" si="29"/>
        <v>#NUM!</v>
      </c>
      <c r="W151" s="7" t="str">
        <f t="shared" si="37"/>
        <v/>
      </c>
      <c r="X151" s="12" t="e">
        <f t="shared" si="30"/>
        <v>#NUM!</v>
      </c>
      <c r="Y151" s="7" t="e">
        <f t="shared" si="39"/>
        <v>#NUM!</v>
      </c>
      <c r="Z151" s="7" t="str">
        <f t="shared" si="40"/>
        <v/>
      </c>
      <c r="AA151" s="11" t="e">
        <f t="shared" si="38"/>
        <v>#NUM!</v>
      </c>
      <c r="AB151" s="14" t="e">
        <f t="shared" si="31"/>
        <v>#NUM!</v>
      </c>
      <c r="AC151" s="11" t="e">
        <f t="shared" si="32"/>
        <v>#NUM!</v>
      </c>
      <c r="AD151" s="14" t="e">
        <f t="shared" si="33"/>
        <v>#NUM!</v>
      </c>
      <c r="AE151" s="11" t="e">
        <f t="shared" si="28"/>
        <v>#NUM!</v>
      </c>
      <c r="AF151" s="14" t="e">
        <f t="shared" si="34"/>
        <v>#NUM!</v>
      </c>
      <c r="AG151" s="11" t="e">
        <f t="shared" si="35"/>
        <v>#NUM!</v>
      </c>
      <c r="AH151" s="11" t="e">
        <f t="shared" si="41"/>
        <v>#NUM!</v>
      </c>
      <c r="AI151" s="65"/>
    </row>
    <row r="152" spans="1:35">
      <c r="A152" s="86" t="str">
        <f t="shared" si="36"/>
        <v/>
      </c>
      <c r="B152" s="87"/>
      <c r="C152" s="258"/>
      <c r="D152" s="105"/>
      <c r="E152" s="88" t="e">
        <f t="shared" si="29"/>
        <v>#NUM!</v>
      </c>
      <c r="W152" s="7" t="str">
        <f t="shared" si="37"/>
        <v/>
      </c>
      <c r="X152" s="12" t="e">
        <f t="shared" si="30"/>
        <v>#NUM!</v>
      </c>
      <c r="Y152" s="7" t="e">
        <f t="shared" si="39"/>
        <v>#NUM!</v>
      </c>
      <c r="Z152" s="7" t="str">
        <f t="shared" si="40"/>
        <v/>
      </c>
      <c r="AA152" s="11" t="e">
        <f t="shared" si="38"/>
        <v>#NUM!</v>
      </c>
      <c r="AB152" s="14" t="e">
        <f t="shared" si="31"/>
        <v>#NUM!</v>
      </c>
      <c r="AC152" s="11" t="e">
        <f t="shared" si="32"/>
        <v>#NUM!</v>
      </c>
      <c r="AD152" s="14" t="e">
        <f t="shared" si="33"/>
        <v>#NUM!</v>
      </c>
      <c r="AE152" s="11" t="e">
        <f t="shared" si="28"/>
        <v>#NUM!</v>
      </c>
      <c r="AF152" s="14" t="e">
        <f t="shared" si="34"/>
        <v>#NUM!</v>
      </c>
      <c r="AG152" s="11" t="e">
        <f t="shared" si="35"/>
        <v>#NUM!</v>
      </c>
      <c r="AH152" s="11" t="e">
        <f t="shared" si="41"/>
        <v>#NUM!</v>
      </c>
      <c r="AI152" s="65"/>
    </row>
    <row r="153" spans="1:35">
      <c r="A153" s="86" t="str">
        <f t="shared" si="36"/>
        <v/>
      </c>
      <c r="B153" s="87"/>
      <c r="C153" s="258"/>
      <c r="D153" s="105"/>
      <c r="E153" s="88" t="e">
        <f t="shared" si="29"/>
        <v>#NUM!</v>
      </c>
      <c r="W153" s="7" t="str">
        <f t="shared" si="37"/>
        <v/>
      </c>
      <c r="X153" s="12" t="e">
        <f t="shared" si="30"/>
        <v>#NUM!</v>
      </c>
      <c r="Y153" s="7" t="e">
        <f t="shared" si="39"/>
        <v>#NUM!</v>
      </c>
      <c r="Z153" s="7" t="str">
        <f t="shared" si="40"/>
        <v/>
      </c>
      <c r="AA153" s="11" t="e">
        <f t="shared" si="38"/>
        <v>#NUM!</v>
      </c>
      <c r="AB153" s="14" t="e">
        <f t="shared" si="31"/>
        <v>#NUM!</v>
      </c>
      <c r="AC153" s="11" t="e">
        <f t="shared" si="32"/>
        <v>#NUM!</v>
      </c>
      <c r="AD153" s="14" t="e">
        <f t="shared" si="33"/>
        <v>#NUM!</v>
      </c>
      <c r="AE153" s="11" t="e">
        <f t="shared" si="28"/>
        <v>#NUM!</v>
      </c>
      <c r="AF153" s="14" t="e">
        <f t="shared" si="34"/>
        <v>#NUM!</v>
      </c>
      <c r="AG153" s="11" t="e">
        <f t="shared" si="35"/>
        <v>#NUM!</v>
      </c>
      <c r="AH153" s="11" t="e">
        <f t="shared" si="41"/>
        <v>#NUM!</v>
      </c>
      <c r="AI153" s="65"/>
    </row>
    <row r="154" spans="1:35">
      <c r="A154" s="86" t="str">
        <f t="shared" si="36"/>
        <v/>
      </c>
      <c r="B154" s="87"/>
      <c r="C154" s="258"/>
      <c r="D154" s="105"/>
      <c r="E154" s="88" t="e">
        <f t="shared" si="29"/>
        <v>#NUM!</v>
      </c>
      <c r="W154" s="7" t="str">
        <f t="shared" si="37"/>
        <v/>
      </c>
      <c r="X154" s="12" t="e">
        <f t="shared" si="30"/>
        <v>#NUM!</v>
      </c>
      <c r="Y154" s="7" t="e">
        <f t="shared" si="39"/>
        <v>#NUM!</v>
      </c>
      <c r="Z154" s="7" t="str">
        <f t="shared" si="40"/>
        <v/>
      </c>
      <c r="AA154" s="11" t="e">
        <f t="shared" si="38"/>
        <v>#NUM!</v>
      </c>
      <c r="AB154" s="14" t="e">
        <f t="shared" si="31"/>
        <v>#NUM!</v>
      </c>
      <c r="AC154" s="11" t="e">
        <f t="shared" si="32"/>
        <v>#NUM!</v>
      </c>
      <c r="AD154" s="14" t="e">
        <f t="shared" si="33"/>
        <v>#NUM!</v>
      </c>
      <c r="AE154" s="11" t="e">
        <f t="shared" si="28"/>
        <v>#NUM!</v>
      </c>
      <c r="AF154" s="14" t="e">
        <f t="shared" si="34"/>
        <v>#NUM!</v>
      </c>
      <c r="AG154" s="11" t="e">
        <f t="shared" si="35"/>
        <v>#NUM!</v>
      </c>
      <c r="AH154" s="11" t="e">
        <f t="shared" si="41"/>
        <v>#NUM!</v>
      </c>
      <c r="AI154" s="65"/>
    </row>
    <row r="155" spans="1:35">
      <c r="A155" s="86" t="str">
        <f t="shared" si="36"/>
        <v/>
      </c>
      <c r="B155" s="87"/>
      <c r="C155" s="258"/>
      <c r="D155" s="105"/>
      <c r="E155" s="88" t="e">
        <f t="shared" si="29"/>
        <v>#NUM!</v>
      </c>
      <c r="W155" s="7" t="str">
        <f t="shared" si="37"/>
        <v/>
      </c>
      <c r="X155" s="12" t="e">
        <f t="shared" si="30"/>
        <v>#NUM!</v>
      </c>
      <c r="Y155" s="7" t="e">
        <f t="shared" si="39"/>
        <v>#NUM!</v>
      </c>
      <c r="Z155" s="7" t="str">
        <f t="shared" si="40"/>
        <v/>
      </c>
      <c r="AA155" s="11" t="e">
        <f t="shared" si="38"/>
        <v>#NUM!</v>
      </c>
      <c r="AB155" s="14" t="e">
        <f t="shared" si="31"/>
        <v>#NUM!</v>
      </c>
      <c r="AC155" s="11" t="e">
        <f t="shared" si="32"/>
        <v>#NUM!</v>
      </c>
      <c r="AD155" s="14" t="e">
        <f t="shared" si="33"/>
        <v>#NUM!</v>
      </c>
      <c r="AE155" s="11" t="e">
        <f t="shared" si="28"/>
        <v>#NUM!</v>
      </c>
      <c r="AF155" s="14" t="e">
        <f t="shared" si="34"/>
        <v>#NUM!</v>
      </c>
      <c r="AG155" s="11" t="e">
        <f t="shared" si="35"/>
        <v>#NUM!</v>
      </c>
      <c r="AH155" s="11" t="e">
        <f t="shared" si="41"/>
        <v>#NUM!</v>
      </c>
      <c r="AI155" s="65"/>
    </row>
    <row r="156" spans="1:35">
      <c r="A156" s="86" t="str">
        <f t="shared" si="36"/>
        <v/>
      </c>
      <c r="B156" s="87"/>
      <c r="C156" s="258"/>
      <c r="D156" s="105"/>
      <c r="E156" s="88" t="e">
        <f t="shared" si="29"/>
        <v>#NUM!</v>
      </c>
      <c r="W156" s="7" t="str">
        <f t="shared" si="37"/>
        <v/>
      </c>
      <c r="X156" s="12" t="e">
        <f t="shared" si="30"/>
        <v>#NUM!</v>
      </c>
      <c r="Y156" s="7" t="e">
        <f t="shared" si="39"/>
        <v>#NUM!</v>
      </c>
      <c r="Z156" s="7" t="str">
        <f t="shared" si="40"/>
        <v/>
      </c>
      <c r="AA156" s="11" t="e">
        <f t="shared" si="38"/>
        <v>#NUM!</v>
      </c>
      <c r="AB156" s="14" t="e">
        <f t="shared" si="31"/>
        <v>#NUM!</v>
      </c>
      <c r="AC156" s="11" t="e">
        <f t="shared" si="32"/>
        <v>#NUM!</v>
      </c>
      <c r="AD156" s="14" t="e">
        <f t="shared" si="33"/>
        <v>#NUM!</v>
      </c>
      <c r="AE156" s="11" t="e">
        <f t="shared" si="28"/>
        <v>#NUM!</v>
      </c>
      <c r="AF156" s="14" t="e">
        <f t="shared" si="34"/>
        <v>#NUM!</v>
      </c>
      <c r="AG156" s="11" t="e">
        <f t="shared" si="35"/>
        <v>#NUM!</v>
      </c>
      <c r="AH156" s="11" t="e">
        <f t="shared" si="41"/>
        <v>#NUM!</v>
      </c>
      <c r="AI156" s="65"/>
    </row>
    <row r="157" spans="1:35">
      <c r="A157" s="86" t="str">
        <f t="shared" si="36"/>
        <v/>
      </c>
      <c r="B157" s="87"/>
      <c r="C157" s="258"/>
      <c r="D157" s="105"/>
      <c r="E157" s="88" t="e">
        <f t="shared" si="29"/>
        <v>#NUM!</v>
      </c>
      <c r="W157" s="7" t="str">
        <f t="shared" si="37"/>
        <v/>
      </c>
      <c r="X157" s="12" t="e">
        <f t="shared" si="30"/>
        <v>#NUM!</v>
      </c>
      <c r="Y157" s="7" t="e">
        <f t="shared" si="39"/>
        <v>#NUM!</v>
      </c>
      <c r="Z157" s="7" t="str">
        <f t="shared" si="40"/>
        <v/>
      </c>
      <c r="AA157" s="11" t="e">
        <f t="shared" si="38"/>
        <v>#NUM!</v>
      </c>
      <c r="AB157" s="14" t="e">
        <f t="shared" si="31"/>
        <v>#NUM!</v>
      </c>
      <c r="AC157" s="11" t="e">
        <f t="shared" si="32"/>
        <v>#NUM!</v>
      </c>
      <c r="AD157" s="14" t="e">
        <f t="shared" si="33"/>
        <v>#NUM!</v>
      </c>
      <c r="AE157" s="11" t="e">
        <f t="shared" si="28"/>
        <v>#NUM!</v>
      </c>
      <c r="AF157" s="14" t="e">
        <f t="shared" si="34"/>
        <v>#NUM!</v>
      </c>
      <c r="AG157" s="11" t="e">
        <f t="shared" si="35"/>
        <v>#NUM!</v>
      </c>
      <c r="AH157" s="11" t="e">
        <f t="shared" si="41"/>
        <v>#NUM!</v>
      </c>
      <c r="AI157" s="65"/>
    </row>
    <row r="158" spans="1:35">
      <c r="A158" s="86" t="str">
        <f t="shared" si="36"/>
        <v/>
      </c>
      <c r="B158" s="87"/>
      <c r="C158" s="258"/>
      <c r="D158" s="105"/>
      <c r="E158" s="88" t="e">
        <f t="shared" si="29"/>
        <v>#NUM!</v>
      </c>
      <c r="W158" s="7" t="str">
        <f t="shared" si="37"/>
        <v/>
      </c>
      <c r="X158" s="12" t="e">
        <f t="shared" si="30"/>
        <v>#NUM!</v>
      </c>
      <c r="Y158" s="7" t="e">
        <f t="shared" si="39"/>
        <v>#NUM!</v>
      </c>
      <c r="Z158" s="7" t="str">
        <f t="shared" si="40"/>
        <v/>
      </c>
      <c r="AA158" s="11" t="e">
        <f t="shared" si="38"/>
        <v>#NUM!</v>
      </c>
      <c r="AB158" s="14" t="e">
        <f t="shared" si="31"/>
        <v>#NUM!</v>
      </c>
      <c r="AC158" s="11" t="e">
        <f t="shared" si="32"/>
        <v>#NUM!</v>
      </c>
      <c r="AD158" s="14" t="e">
        <f t="shared" si="33"/>
        <v>#NUM!</v>
      </c>
      <c r="AE158" s="11" t="e">
        <f t="shared" si="28"/>
        <v>#NUM!</v>
      </c>
      <c r="AF158" s="14" t="e">
        <f t="shared" si="34"/>
        <v>#NUM!</v>
      </c>
      <c r="AG158" s="11" t="e">
        <f t="shared" si="35"/>
        <v>#NUM!</v>
      </c>
      <c r="AH158" s="11" t="e">
        <f t="shared" si="41"/>
        <v>#NUM!</v>
      </c>
      <c r="AI158" s="65"/>
    </row>
    <row r="159" spans="1:35">
      <c r="A159" s="86" t="str">
        <f t="shared" si="36"/>
        <v/>
      </c>
      <c r="B159" s="87"/>
      <c r="C159" s="258"/>
      <c r="D159" s="105"/>
      <c r="E159" s="88" t="e">
        <f t="shared" si="29"/>
        <v>#NUM!</v>
      </c>
      <c r="W159" s="7" t="str">
        <f t="shared" si="37"/>
        <v/>
      </c>
      <c r="X159" s="12" t="e">
        <f t="shared" si="30"/>
        <v>#NUM!</v>
      </c>
      <c r="Y159" s="7" t="e">
        <f t="shared" si="39"/>
        <v>#NUM!</v>
      </c>
      <c r="Z159" s="7" t="str">
        <f t="shared" si="40"/>
        <v/>
      </c>
      <c r="AA159" s="11" t="e">
        <f t="shared" si="38"/>
        <v>#NUM!</v>
      </c>
      <c r="AB159" s="14" t="e">
        <f t="shared" si="31"/>
        <v>#NUM!</v>
      </c>
      <c r="AC159" s="11" t="e">
        <f t="shared" si="32"/>
        <v>#NUM!</v>
      </c>
      <c r="AD159" s="14" t="e">
        <f t="shared" si="33"/>
        <v>#NUM!</v>
      </c>
      <c r="AE159" s="11" t="e">
        <f t="shared" si="28"/>
        <v>#NUM!</v>
      </c>
      <c r="AF159" s="14" t="e">
        <f t="shared" si="34"/>
        <v>#NUM!</v>
      </c>
      <c r="AG159" s="11" t="e">
        <f t="shared" si="35"/>
        <v>#NUM!</v>
      </c>
      <c r="AH159" s="11" t="e">
        <f t="shared" si="41"/>
        <v>#NUM!</v>
      </c>
      <c r="AI159" s="65"/>
    </row>
    <row r="160" spans="1:35">
      <c r="A160" s="86" t="str">
        <f t="shared" si="36"/>
        <v/>
      </c>
      <c r="B160" s="87"/>
      <c r="C160" s="258"/>
      <c r="D160" s="105"/>
      <c r="E160" s="88" t="e">
        <f t="shared" si="29"/>
        <v>#NUM!</v>
      </c>
      <c r="W160" s="7" t="str">
        <f t="shared" si="37"/>
        <v/>
      </c>
      <c r="X160" s="12" t="e">
        <f t="shared" si="30"/>
        <v>#NUM!</v>
      </c>
      <c r="Y160" s="7" t="e">
        <f t="shared" si="39"/>
        <v>#NUM!</v>
      </c>
      <c r="Z160" s="7" t="str">
        <f t="shared" si="40"/>
        <v/>
      </c>
      <c r="AA160" s="11" t="e">
        <f t="shared" si="38"/>
        <v>#NUM!</v>
      </c>
      <c r="AB160" s="14" t="e">
        <f t="shared" si="31"/>
        <v>#NUM!</v>
      </c>
      <c r="AC160" s="11" t="e">
        <f t="shared" si="32"/>
        <v>#NUM!</v>
      </c>
      <c r="AD160" s="14" t="e">
        <f t="shared" si="33"/>
        <v>#NUM!</v>
      </c>
      <c r="AE160" s="11" t="e">
        <f t="shared" si="28"/>
        <v>#NUM!</v>
      </c>
      <c r="AF160" s="14" t="e">
        <f t="shared" si="34"/>
        <v>#NUM!</v>
      </c>
      <c r="AG160" s="11" t="e">
        <f t="shared" si="35"/>
        <v>#NUM!</v>
      </c>
      <c r="AH160" s="11" t="e">
        <f t="shared" si="41"/>
        <v>#NUM!</v>
      </c>
      <c r="AI160" s="65"/>
    </row>
    <row r="161" spans="1:35">
      <c r="A161" s="86" t="str">
        <f t="shared" si="36"/>
        <v/>
      </c>
      <c r="B161" s="87"/>
      <c r="C161" s="258"/>
      <c r="D161" s="105"/>
      <c r="E161" s="88" t="e">
        <f t="shared" si="29"/>
        <v>#NUM!</v>
      </c>
      <c r="W161" s="7" t="str">
        <f t="shared" si="37"/>
        <v/>
      </c>
      <c r="X161" s="12" t="e">
        <f t="shared" si="30"/>
        <v>#NUM!</v>
      </c>
      <c r="Y161" s="7" t="e">
        <f t="shared" si="39"/>
        <v>#NUM!</v>
      </c>
      <c r="Z161" s="7" t="str">
        <f t="shared" si="40"/>
        <v/>
      </c>
      <c r="AA161" s="11" t="e">
        <f t="shared" si="38"/>
        <v>#NUM!</v>
      </c>
      <c r="AB161" s="14" t="e">
        <f t="shared" si="31"/>
        <v>#NUM!</v>
      </c>
      <c r="AC161" s="11" t="e">
        <f t="shared" si="32"/>
        <v>#NUM!</v>
      </c>
      <c r="AD161" s="14" t="e">
        <f t="shared" si="33"/>
        <v>#NUM!</v>
      </c>
      <c r="AE161" s="11" t="e">
        <f t="shared" si="28"/>
        <v>#NUM!</v>
      </c>
      <c r="AF161" s="14" t="e">
        <f t="shared" si="34"/>
        <v>#NUM!</v>
      </c>
      <c r="AG161" s="11" t="e">
        <f t="shared" si="35"/>
        <v>#NUM!</v>
      </c>
      <c r="AH161" s="11" t="e">
        <f t="shared" si="41"/>
        <v>#NUM!</v>
      </c>
      <c r="AI161" s="65"/>
    </row>
    <row r="162" spans="1:35">
      <c r="A162" s="86" t="str">
        <f t="shared" si="36"/>
        <v/>
      </c>
      <c r="B162" s="87"/>
      <c r="C162" s="258"/>
      <c r="D162" s="105"/>
      <c r="E162" s="88" t="e">
        <f t="shared" si="29"/>
        <v>#NUM!</v>
      </c>
      <c r="W162" s="7" t="str">
        <f t="shared" si="37"/>
        <v/>
      </c>
      <c r="X162" s="12" t="e">
        <f t="shared" si="30"/>
        <v>#NUM!</v>
      </c>
      <c r="Y162" s="7" t="e">
        <f t="shared" si="39"/>
        <v>#NUM!</v>
      </c>
      <c r="Z162" s="7" t="str">
        <f t="shared" si="40"/>
        <v/>
      </c>
      <c r="AA162" s="11" t="e">
        <f t="shared" si="38"/>
        <v>#NUM!</v>
      </c>
      <c r="AB162" s="14" t="e">
        <f t="shared" si="31"/>
        <v>#NUM!</v>
      </c>
      <c r="AC162" s="11" t="e">
        <f t="shared" si="32"/>
        <v>#NUM!</v>
      </c>
      <c r="AD162" s="14" t="e">
        <f t="shared" si="33"/>
        <v>#NUM!</v>
      </c>
      <c r="AE162" s="11" t="e">
        <f t="shared" si="28"/>
        <v>#NUM!</v>
      </c>
      <c r="AF162" s="14" t="e">
        <f t="shared" si="34"/>
        <v>#NUM!</v>
      </c>
      <c r="AG162" s="11" t="e">
        <f t="shared" si="35"/>
        <v>#NUM!</v>
      </c>
      <c r="AH162" s="11" t="e">
        <f t="shared" si="41"/>
        <v>#NUM!</v>
      </c>
      <c r="AI162" s="65"/>
    </row>
    <row r="163" spans="1:35">
      <c r="A163" s="86" t="str">
        <f t="shared" si="36"/>
        <v/>
      </c>
      <c r="B163" s="87"/>
      <c r="C163" s="258"/>
      <c r="D163" s="105"/>
      <c r="E163" s="88" t="e">
        <f t="shared" si="29"/>
        <v>#NUM!</v>
      </c>
      <c r="W163" s="7" t="str">
        <f t="shared" si="37"/>
        <v/>
      </c>
      <c r="X163" s="12" t="e">
        <f t="shared" si="30"/>
        <v>#NUM!</v>
      </c>
      <c r="Y163" s="7" t="e">
        <f t="shared" si="39"/>
        <v>#NUM!</v>
      </c>
      <c r="Z163" s="7" t="str">
        <f t="shared" si="40"/>
        <v/>
      </c>
      <c r="AA163" s="11" t="e">
        <f t="shared" si="38"/>
        <v>#NUM!</v>
      </c>
      <c r="AB163" s="14" t="e">
        <f t="shared" si="31"/>
        <v>#NUM!</v>
      </c>
      <c r="AC163" s="11" t="e">
        <f t="shared" si="32"/>
        <v>#NUM!</v>
      </c>
      <c r="AD163" s="14" t="e">
        <f t="shared" si="33"/>
        <v>#NUM!</v>
      </c>
      <c r="AE163" s="11" t="e">
        <f t="shared" si="28"/>
        <v>#NUM!</v>
      </c>
      <c r="AF163" s="14" t="e">
        <f t="shared" si="34"/>
        <v>#NUM!</v>
      </c>
      <c r="AG163" s="11" t="e">
        <f t="shared" si="35"/>
        <v>#NUM!</v>
      </c>
      <c r="AH163" s="11" t="e">
        <f t="shared" si="41"/>
        <v>#NUM!</v>
      </c>
      <c r="AI163" s="65"/>
    </row>
    <row r="164" spans="1:35">
      <c r="A164" s="86" t="str">
        <f t="shared" si="36"/>
        <v/>
      </c>
      <c r="B164" s="87"/>
      <c r="C164" s="258"/>
      <c r="D164" s="105"/>
      <c r="E164" s="88" t="e">
        <f t="shared" si="29"/>
        <v>#NUM!</v>
      </c>
      <c r="W164" s="7" t="str">
        <f t="shared" si="37"/>
        <v/>
      </c>
      <c r="X164" s="12" t="e">
        <f t="shared" si="30"/>
        <v>#NUM!</v>
      </c>
      <c r="Y164" s="7" t="e">
        <f t="shared" si="39"/>
        <v>#NUM!</v>
      </c>
      <c r="Z164" s="7" t="str">
        <f t="shared" si="40"/>
        <v/>
      </c>
      <c r="AA164" s="11" t="e">
        <f t="shared" si="38"/>
        <v>#NUM!</v>
      </c>
      <c r="AB164" s="14" t="e">
        <f t="shared" si="31"/>
        <v>#NUM!</v>
      </c>
      <c r="AC164" s="11" t="e">
        <f t="shared" si="32"/>
        <v>#NUM!</v>
      </c>
      <c r="AD164" s="14" t="e">
        <f t="shared" si="33"/>
        <v>#NUM!</v>
      </c>
      <c r="AE164" s="11" t="e">
        <f t="shared" si="28"/>
        <v>#NUM!</v>
      </c>
      <c r="AF164" s="14" t="e">
        <f t="shared" si="34"/>
        <v>#NUM!</v>
      </c>
      <c r="AG164" s="11" t="e">
        <f t="shared" si="35"/>
        <v>#NUM!</v>
      </c>
      <c r="AH164" s="11" t="e">
        <f t="shared" si="41"/>
        <v>#NUM!</v>
      </c>
      <c r="AI164" s="65"/>
    </row>
    <row r="165" spans="1:35">
      <c r="A165" s="86" t="str">
        <f t="shared" si="36"/>
        <v/>
      </c>
      <c r="B165" s="87"/>
      <c r="C165" s="258"/>
      <c r="D165" s="105"/>
      <c r="E165" s="88" t="e">
        <f t="shared" si="29"/>
        <v>#NUM!</v>
      </c>
      <c r="W165" s="7" t="str">
        <f t="shared" si="37"/>
        <v/>
      </c>
      <c r="X165" s="12" t="e">
        <f t="shared" si="30"/>
        <v>#NUM!</v>
      </c>
      <c r="Y165" s="7" t="e">
        <f t="shared" si="39"/>
        <v>#NUM!</v>
      </c>
      <c r="Z165" s="7" t="str">
        <f t="shared" si="40"/>
        <v/>
      </c>
      <c r="AA165" s="11" t="e">
        <f t="shared" si="38"/>
        <v>#NUM!</v>
      </c>
      <c r="AB165" s="14" t="e">
        <f t="shared" si="31"/>
        <v>#NUM!</v>
      </c>
      <c r="AC165" s="11" t="e">
        <f t="shared" si="32"/>
        <v>#NUM!</v>
      </c>
      <c r="AD165" s="14" t="e">
        <f t="shared" si="33"/>
        <v>#NUM!</v>
      </c>
      <c r="AE165" s="11" t="e">
        <f t="shared" si="28"/>
        <v>#NUM!</v>
      </c>
      <c r="AF165" s="14" t="e">
        <f t="shared" si="34"/>
        <v>#NUM!</v>
      </c>
      <c r="AG165" s="11" t="e">
        <f t="shared" si="35"/>
        <v>#NUM!</v>
      </c>
      <c r="AH165" s="11" t="e">
        <f t="shared" si="41"/>
        <v>#NUM!</v>
      </c>
      <c r="AI165" s="65"/>
    </row>
    <row r="166" spans="1:35">
      <c r="A166" s="86" t="str">
        <f t="shared" si="36"/>
        <v/>
      </c>
      <c r="B166" s="87"/>
      <c r="C166" s="258"/>
      <c r="D166" s="105"/>
      <c r="E166" s="88" t="e">
        <f t="shared" si="29"/>
        <v>#NUM!</v>
      </c>
      <c r="W166" s="7" t="str">
        <f t="shared" si="37"/>
        <v/>
      </c>
      <c r="X166" s="12" t="e">
        <f t="shared" si="30"/>
        <v>#NUM!</v>
      </c>
      <c r="Y166" s="7" t="e">
        <f t="shared" si="39"/>
        <v>#NUM!</v>
      </c>
      <c r="Z166" s="7" t="str">
        <f t="shared" si="40"/>
        <v/>
      </c>
      <c r="AA166" s="11" t="e">
        <f t="shared" si="38"/>
        <v>#NUM!</v>
      </c>
      <c r="AB166" s="14" t="e">
        <f t="shared" si="31"/>
        <v>#NUM!</v>
      </c>
      <c r="AC166" s="11" t="e">
        <f t="shared" si="32"/>
        <v>#NUM!</v>
      </c>
      <c r="AD166" s="14" t="e">
        <f t="shared" si="33"/>
        <v>#NUM!</v>
      </c>
      <c r="AE166" s="11" t="e">
        <f t="shared" si="28"/>
        <v>#NUM!</v>
      </c>
      <c r="AF166" s="14" t="e">
        <f t="shared" si="34"/>
        <v>#NUM!</v>
      </c>
      <c r="AG166" s="11" t="e">
        <f t="shared" si="35"/>
        <v>#NUM!</v>
      </c>
      <c r="AH166" s="11" t="e">
        <f t="shared" si="41"/>
        <v>#NUM!</v>
      </c>
      <c r="AI166" s="65"/>
    </row>
    <row r="167" spans="1:35">
      <c r="A167" s="86" t="str">
        <f t="shared" si="36"/>
        <v/>
      </c>
      <c r="B167" s="87"/>
      <c r="C167" s="258"/>
      <c r="D167" s="105"/>
      <c r="E167" s="88" t="e">
        <f t="shared" si="29"/>
        <v>#NUM!</v>
      </c>
      <c r="W167" s="7" t="str">
        <f t="shared" si="37"/>
        <v/>
      </c>
      <c r="X167" s="12" t="e">
        <f t="shared" si="30"/>
        <v>#NUM!</v>
      </c>
      <c r="Y167" s="7" t="e">
        <f t="shared" si="39"/>
        <v>#NUM!</v>
      </c>
      <c r="Z167" s="7" t="str">
        <f t="shared" si="40"/>
        <v/>
      </c>
      <c r="AA167" s="11" t="e">
        <f t="shared" si="38"/>
        <v>#NUM!</v>
      </c>
      <c r="AB167" s="14" t="e">
        <f t="shared" si="31"/>
        <v>#NUM!</v>
      </c>
      <c r="AC167" s="11" t="e">
        <f t="shared" si="32"/>
        <v>#NUM!</v>
      </c>
      <c r="AD167" s="14" t="e">
        <f t="shared" si="33"/>
        <v>#NUM!</v>
      </c>
      <c r="AE167" s="11" t="e">
        <f t="shared" si="28"/>
        <v>#NUM!</v>
      </c>
      <c r="AF167" s="14" t="e">
        <f t="shared" si="34"/>
        <v>#NUM!</v>
      </c>
      <c r="AG167" s="11" t="e">
        <f t="shared" si="35"/>
        <v>#NUM!</v>
      </c>
      <c r="AH167" s="11" t="e">
        <f t="shared" si="41"/>
        <v>#NUM!</v>
      </c>
      <c r="AI167" s="65"/>
    </row>
    <row r="168" spans="1:35">
      <c r="A168" s="86" t="str">
        <f t="shared" si="36"/>
        <v/>
      </c>
      <c r="B168" s="87"/>
      <c r="C168" s="258"/>
      <c r="D168" s="105"/>
      <c r="E168" s="88" t="e">
        <f t="shared" si="29"/>
        <v>#NUM!</v>
      </c>
      <c r="W168" s="7" t="str">
        <f t="shared" si="37"/>
        <v/>
      </c>
      <c r="X168" s="12" t="e">
        <f t="shared" si="30"/>
        <v>#NUM!</v>
      </c>
      <c r="Y168" s="7" t="e">
        <f t="shared" si="39"/>
        <v>#NUM!</v>
      </c>
      <c r="Z168" s="7" t="str">
        <f t="shared" si="40"/>
        <v/>
      </c>
      <c r="AA168" s="11" t="e">
        <f t="shared" si="38"/>
        <v>#NUM!</v>
      </c>
      <c r="AB168" s="14" t="e">
        <f t="shared" si="31"/>
        <v>#NUM!</v>
      </c>
      <c r="AC168" s="11" t="e">
        <f t="shared" si="32"/>
        <v>#NUM!</v>
      </c>
      <c r="AD168" s="14" t="e">
        <f t="shared" si="33"/>
        <v>#NUM!</v>
      </c>
      <c r="AE168" s="11" t="e">
        <f t="shared" si="28"/>
        <v>#NUM!</v>
      </c>
      <c r="AF168" s="14" t="e">
        <f t="shared" si="34"/>
        <v>#NUM!</v>
      </c>
      <c r="AG168" s="11" t="e">
        <f t="shared" si="35"/>
        <v>#NUM!</v>
      </c>
      <c r="AH168" s="11" t="e">
        <f t="shared" si="41"/>
        <v>#NUM!</v>
      </c>
      <c r="AI168" s="65"/>
    </row>
    <row r="169" spans="1:35">
      <c r="A169" s="86" t="str">
        <f t="shared" si="36"/>
        <v/>
      </c>
      <c r="B169" s="87"/>
      <c r="C169" s="258"/>
      <c r="D169" s="105"/>
      <c r="E169" s="88" t="e">
        <f t="shared" si="29"/>
        <v>#NUM!</v>
      </c>
      <c r="W169" s="7" t="str">
        <f t="shared" si="37"/>
        <v/>
      </c>
      <c r="X169" s="12" t="e">
        <f t="shared" si="30"/>
        <v>#NUM!</v>
      </c>
      <c r="Y169" s="7" t="e">
        <f t="shared" si="39"/>
        <v>#NUM!</v>
      </c>
      <c r="Z169" s="7" t="str">
        <f t="shared" si="40"/>
        <v/>
      </c>
      <c r="AA169" s="11" t="e">
        <f t="shared" si="38"/>
        <v>#NUM!</v>
      </c>
      <c r="AB169" s="14" t="e">
        <f t="shared" si="31"/>
        <v>#NUM!</v>
      </c>
      <c r="AC169" s="11" t="e">
        <f t="shared" si="32"/>
        <v>#NUM!</v>
      </c>
      <c r="AD169" s="14" t="e">
        <f t="shared" si="33"/>
        <v>#NUM!</v>
      </c>
      <c r="AE169" s="11" t="e">
        <f t="shared" si="28"/>
        <v>#NUM!</v>
      </c>
      <c r="AF169" s="14" t="e">
        <f t="shared" si="34"/>
        <v>#NUM!</v>
      </c>
      <c r="AG169" s="11" t="e">
        <f t="shared" si="35"/>
        <v>#NUM!</v>
      </c>
      <c r="AH169" s="11" t="e">
        <f t="shared" si="41"/>
        <v>#NUM!</v>
      </c>
      <c r="AI169" s="65"/>
    </row>
    <row r="170" spans="1:35">
      <c r="A170" s="86" t="str">
        <f t="shared" si="36"/>
        <v/>
      </c>
      <c r="B170" s="87"/>
      <c r="C170" s="258"/>
      <c r="D170" s="105"/>
      <c r="E170" s="88" t="e">
        <f t="shared" si="29"/>
        <v>#NUM!</v>
      </c>
      <c r="W170" s="7" t="str">
        <f t="shared" si="37"/>
        <v/>
      </c>
      <c r="X170" s="12" t="e">
        <f t="shared" si="30"/>
        <v>#NUM!</v>
      </c>
      <c r="Y170" s="7" t="e">
        <f t="shared" si="39"/>
        <v>#NUM!</v>
      </c>
      <c r="Z170" s="7" t="str">
        <f t="shared" si="40"/>
        <v/>
      </c>
      <c r="AA170" s="11" t="e">
        <f t="shared" si="38"/>
        <v>#NUM!</v>
      </c>
      <c r="AB170" s="14" t="e">
        <f t="shared" si="31"/>
        <v>#NUM!</v>
      </c>
      <c r="AC170" s="11" t="e">
        <f t="shared" si="32"/>
        <v>#NUM!</v>
      </c>
      <c r="AD170" s="14" t="e">
        <f t="shared" si="33"/>
        <v>#NUM!</v>
      </c>
      <c r="AE170" s="11" t="e">
        <f t="shared" ref="AE170:AE233" si="42">IF(AND(ISNUMBER(A170),E170=""),1,"")</f>
        <v>#NUM!</v>
      </c>
      <c r="AF170" s="14" t="e">
        <f t="shared" si="34"/>
        <v>#NUM!</v>
      </c>
      <c r="AG170" s="11" t="e">
        <f t="shared" si="35"/>
        <v>#NUM!</v>
      </c>
      <c r="AH170" s="11" t="e">
        <f t="shared" si="41"/>
        <v>#NUM!</v>
      </c>
      <c r="AI170" s="65"/>
    </row>
    <row r="171" spans="1:35">
      <c r="A171" s="86" t="str">
        <f t="shared" si="36"/>
        <v/>
      </c>
      <c r="B171" s="87"/>
      <c r="C171" s="258"/>
      <c r="D171" s="105"/>
      <c r="E171" s="88" t="e">
        <f t="shared" si="29"/>
        <v>#NUM!</v>
      </c>
      <c r="W171" s="7" t="str">
        <f t="shared" si="37"/>
        <v/>
      </c>
      <c r="X171" s="12" t="e">
        <f t="shared" si="30"/>
        <v>#NUM!</v>
      </c>
      <c r="Y171" s="7" t="e">
        <f t="shared" si="39"/>
        <v>#NUM!</v>
      </c>
      <c r="Z171" s="7" t="str">
        <f t="shared" si="40"/>
        <v/>
      </c>
      <c r="AA171" s="11" t="e">
        <f t="shared" si="38"/>
        <v>#NUM!</v>
      </c>
      <c r="AB171" s="14" t="e">
        <f t="shared" si="31"/>
        <v>#NUM!</v>
      </c>
      <c r="AC171" s="11" t="e">
        <f t="shared" si="32"/>
        <v>#NUM!</v>
      </c>
      <c r="AD171" s="14" t="e">
        <f t="shared" si="33"/>
        <v>#NUM!</v>
      </c>
      <c r="AE171" s="11" t="e">
        <f t="shared" si="42"/>
        <v>#NUM!</v>
      </c>
      <c r="AF171" s="14" t="e">
        <f t="shared" si="34"/>
        <v>#NUM!</v>
      </c>
      <c r="AG171" s="11" t="e">
        <f t="shared" si="35"/>
        <v>#NUM!</v>
      </c>
      <c r="AH171" s="11" t="e">
        <f t="shared" si="41"/>
        <v>#NUM!</v>
      </c>
      <c r="AI171" s="65"/>
    </row>
    <row r="172" spans="1:35">
      <c r="A172" s="86" t="str">
        <f t="shared" si="36"/>
        <v/>
      </c>
      <c r="B172" s="87"/>
      <c r="C172" s="258"/>
      <c r="D172" s="105"/>
      <c r="E172" s="88" t="e">
        <f t="shared" si="29"/>
        <v>#NUM!</v>
      </c>
      <c r="W172" s="7" t="str">
        <f t="shared" si="37"/>
        <v/>
      </c>
      <c r="X172" s="12" t="e">
        <f t="shared" si="30"/>
        <v>#NUM!</v>
      </c>
      <c r="Y172" s="7" t="e">
        <f t="shared" si="39"/>
        <v>#NUM!</v>
      </c>
      <c r="Z172" s="7" t="str">
        <f t="shared" si="40"/>
        <v/>
      </c>
      <c r="AA172" s="11" t="e">
        <f t="shared" si="38"/>
        <v>#NUM!</v>
      </c>
      <c r="AB172" s="14" t="e">
        <f t="shared" si="31"/>
        <v>#NUM!</v>
      </c>
      <c r="AC172" s="11" t="e">
        <f t="shared" si="32"/>
        <v>#NUM!</v>
      </c>
      <c r="AD172" s="14" t="e">
        <f t="shared" si="33"/>
        <v>#NUM!</v>
      </c>
      <c r="AE172" s="11" t="e">
        <f t="shared" si="42"/>
        <v>#NUM!</v>
      </c>
      <c r="AF172" s="14" t="e">
        <f t="shared" si="34"/>
        <v>#NUM!</v>
      </c>
      <c r="AG172" s="11" t="e">
        <f t="shared" si="35"/>
        <v>#NUM!</v>
      </c>
      <c r="AH172" s="11" t="e">
        <f t="shared" si="41"/>
        <v>#NUM!</v>
      </c>
      <c r="AI172" s="65"/>
    </row>
    <row r="173" spans="1:35">
      <c r="A173" s="86" t="str">
        <f t="shared" si="36"/>
        <v/>
      </c>
      <c r="B173" s="87"/>
      <c r="C173" s="258"/>
      <c r="D173" s="105"/>
      <c r="E173" s="88" t="e">
        <f t="shared" si="29"/>
        <v>#NUM!</v>
      </c>
      <c r="W173" s="7" t="str">
        <f t="shared" si="37"/>
        <v/>
      </c>
      <c r="X173" s="12" t="e">
        <f t="shared" si="30"/>
        <v>#NUM!</v>
      </c>
      <c r="Y173" s="7" t="e">
        <f t="shared" si="39"/>
        <v>#NUM!</v>
      </c>
      <c r="Z173" s="7" t="str">
        <f t="shared" si="40"/>
        <v/>
      </c>
      <c r="AA173" s="11" t="e">
        <f t="shared" si="38"/>
        <v>#NUM!</v>
      </c>
      <c r="AB173" s="14" t="e">
        <f t="shared" si="31"/>
        <v>#NUM!</v>
      </c>
      <c r="AC173" s="11" t="e">
        <f t="shared" si="32"/>
        <v>#NUM!</v>
      </c>
      <c r="AD173" s="14" t="e">
        <f t="shared" si="33"/>
        <v>#NUM!</v>
      </c>
      <c r="AE173" s="11" t="e">
        <f t="shared" si="42"/>
        <v>#NUM!</v>
      </c>
      <c r="AF173" s="14" t="e">
        <f t="shared" si="34"/>
        <v>#NUM!</v>
      </c>
      <c r="AG173" s="11" t="e">
        <f t="shared" si="35"/>
        <v>#NUM!</v>
      </c>
      <c r="AH173" s="11" t="e">
        <f t="shared" si="41"/>
        <v>#NUM!</v>
      </c>
      <c r="AI173" s="65"/>
    </row>
    <row r="174" spans="1:35">
      <c r="A174" s="86" t="str">
        <f t="shared" si="36"/>
        <v/>
      </c>
      <c r="B174" s="87"/>
      <c r="C174" s="258"/>
      <c r="D174" s="105"/>
      <c r="E174" s="88" t="e">
        <f t="shared" si="29"/>
        <v>#NUM!</v>
      </c>
      <c r="W174" s="7" t="str">
        <f t="shared" si="37"/>
        <v/>
      </c>
      <c r="X174" s="12" t="e">
        <f t="shared" si="30"/>
        <v>#NUM!</v>
      </c>
      <c r="Y174" s="7" t="e">
        <f t="shared" si="39"/>
        <v>#NUM!</v>
      </c>
      <c r="Z174" s="7" t="str">
        <f t="shared" si="40"/>
        <v/>
      </c>
      <c r="AA174" s="11" t="e">
        <f t="shared" si="38"/>
        <v>#NUM!</v>
      </c>
      <c r="AB174" s="14" t="e">
        <f t="shared" si="31"/>
        <v>#NUM!</v>
      </c>
      <c r="AC174" s="11" t="e">
        <f t="shared" si="32"/>
        <v>#NUM!</v>
      </c>
      <c r="AD174" s="14" t="e">
        <f t="shared" si="33"/>
        <v>#NUM!</v>
      </c>
      <c r="AE174" s="11" t="e">
        <f t="shared" si="42"/>
        <v>#NUM!</v>
      </c>
      <c r="AF174" s="14" t="e">
        <f t="shared" si="34"/>
        <v>#NUM!</v>
      </c>
      <c r="AG174" s="11" t="e">
        <f t="shared" si="35"/>
        <v>#NUM!</v>
      </c>
      <c r="AH174" s="11" t="e">
        <f t="shared" si="41"/>
        <v>#NUM!</v>
      </c>
      <c r="AI174" s="65"/>
    </row>
    <row r="175" spans="1:35">
      <c r="A175" s="86" t="str">
        <f t="shared" si="36"/>
        <v/>
      </c>
      <c r="B175" s="87"/>
      <c r="C175" s="258"/>
      <c r="D175" s="105"/>
      <c r="E175" s="88" t="e">
        <f t="shared" si="29"/>
        <v>#NUM!</v>
      </c>
      <c r="W175" s="7" t="str">
        <f t="shared" si="37"/>
        <v/>
      </c>
      <c r="X175" s="12" t="e">
        <f t="shared" si="30"/>
        <v>#NUM!</v>
      </c>
      <c r="Y175" s="7" t="e">
        <f t="shared" si="39"/>
        <v>#NUM!</v>
      </c>
      <c r="Z175" s="7" t="str">
        <f t="shared" si="40"/>
        <v/>
      </c>
      <c r="AA175" s="11" t="e">
        <f t="shared" si="38"/>
        <v>#NUM!</v>
      </c>
      <c r="AB175" s="14" t="e">
        <f t="shared" si="31"/>
        <v>#NUM!</v>
      </c>
      <c r="AC175" s="11" t="e">
        <f t="shared" si="32"/>
        <v>#NUM!</v>
      </c>
      <c r="AD175" s="14" t="e">
        <f t="shared" si="33"/>
        <v>#NUM!</v>
      </c>
      <c r="AE175" s="11" t="e">
        <f t="shared" si="42"/>
        <v>#NUM!</v>
      </c>
      <c r="AF175" s="14" t="e">
        <f t="shared" si="34"/>
        <v>#NUM!</v>
      </c>
      <c r="AG175" s="11" t="e">
        <f t="shared" si="35"/>
        <v>#NUM!</v>
      </c>
      <c r="AH175" s="11" t="e">
        <f t="shared" si="41"/>
        <v>#NUM!</v>
      </c>
      <c r="AI175" s="65"/>
    </row>
    <row r="176" spans="1:35">
      <c r="A176" s="86" t="str">
        <f t="shared" si="36"/>
        <v/>
      </c>
      <c r="B176" s="87"/>
      <c r="C176" s="258"/>
      <c r="D176" s="105"/>
      <c r="E176" s="88" t="e">
        <f t="shared" si="29"/>
        <v>#NUM!</v>
      </c>
      <c r="W176" s="7" t="str">
        <f t="shared" si="37"/>
        <v/>
      </c>
      <c r="X176" s="12" t="e">
        <f t="shared" si="30"/>
        <v>#NUM!</v>
      </c>
      <c r="Y176" s="7" t="e">
        <f t="shared" si="39"/>
        <v>#NUM!</v>
      </c>
      <c r="Z176" s="7" t="str">
        <f t="shared" si="40"/>
        <v/>
      </c>
      <c r="AA176" s="11" t="e">
        <f t="shared" si="38"/>
        <v>#NUM!</v>
      </c>
      <c r="AB176" s="14" t="e">
        <f t="shared" si="31"/>
        <v>#NUM!</v>
      </c>
      <c r="AC176" s="11" t="e">
        <f t="shared" si="32"/>
        <v>#NUM!</v>
      </c>
      <c r="AD176" s="14" t="e">
        <f t="shared" si="33"/>
        <v>#NUM!</v>
      </c>
      <c r="AE176" s="11" t="e">
        <f t="shared" si="42"/>
        <v>#NUM!</v>
      </c>
      <c r="AF176" s="14" t="e">
        <f t="shared" si="34"/>
        <v>#NUM!</v>
      </c>
      <c r="AG176" s="11" t="e">
        <f t="shared" si="35"/>
        <v>#NUM!</v>
      </c>
      <c r="AH176" s="11" t="e">
        <f t="shared" si="41"/>
        <v>#NUM!</v>
      </c>
      <c r="AI176" s="65"/>
    </row>
    <row r="177" spans="1:35">
      <c r="A177" s="86" t="str">
        <f t="shared" si="36"/>
        <v/>
      </c>
      <c r="B177" s="87"/>
      <c r="C177" s="258"/>
      <c r="D177" s="105"/>
      <c r="E177" s="88" t="e">
        <f t="shared" si="29"/>
        <v>#NUM!</v>
      </c>
      <c r="W177" s="7" t="str">
        <f t="shared" si="37"/>
        <v/>
      </c>
      <c r="X177" s="12" t="e">
        <f t="shared" si="30"/>
        <v>#NUM!</v>
      </c>
      <c r="Y177" s="7" t="e">
        <f t="shared" si="39"/>
        <v>#NUM!</v>
      </c>
      <c r="Z177" s="7" t="str">
        <f t="shared" si="40"/>
        <v/>
      </c>
      <c r="AA177" s="11" t="e">
        <f t="shared" si="38"/>
        <v>#NUM!</v>
      </c>
      <c r="AB177" s="14" t="e">
        <f t="shared" si="31"/>
        <v>#NUM!</v>
      </c>
      <c r="AC177" s="11" t="e">
        <f t="shared" si="32"/>
        <v>#NUM!</v>
      </c>
      <c r="AD177" s="14" t="e">
        <f t="shared" si="33"/>
        <v>#NUM!</v>
      </c>
      <c r="AE177" s="11" t="e">
        <f t="shared" si="42"/>
        <v>#NUM!</v>
      </c>
      <c r="AF177" s="14" t="e">
        <f t="shared" si="34"/>
        <v>#NUM!</v>
      </c>
      <c r="AG177" s="11" t="e">
        <f t="shared" si="35"/>
        <v>#NUM!</v>
      </c>
      <c r="AH177" s="11" t="e">
        <f t="shared" si="41"/>
        <v>#NUM!</v>
      </c>
      <c r="AI177" s="65"/>
    </row>
    <row r="178" spans="1:35">
      <c r="A178" s="86" t="str">
        <f t="shared" si="36"/>
        <v/>
      </c>
      <c r="B178" s="87"/>
      <c r="C178" s="258"/>
      <c r="D178" s="105"/>
      <c r="E178" s="88" t="e">
        <f t="shared" si="29"/>
        <v>#NUM!</v>
      </c>
      <c r="W178" s="7" t="str">
        <f t="shared" si="37"/>
        <v/>
      </c>
      <c r="X178" s="12" t="e">
        <f t="shared" si="30"/>
        <v>#NUM!</v>
      </c>
      <c r="Y178" s="7" t="e">
        <f t="shared" si="39"/>
        <v>#NUM!</v>
      </c>
      <c r="Z178" s="7" t="str">
        <f t="shared" si="40"/>
        <v/>
      </c>
      <c r="AA178" s="11" t="e">
        <f t="shared" si="38"/>
        <v>#NUM!</v>
      </c>
      <c r="AB178" s="14" t="e">
        <f t="shared" si="31"/>
        <v>#NUM!</v>
      </c>
      <c r="AC178" s="11" t="e">
        <f t="shared" si="32"/>
        <v>#NUM!</v>
      </c>
      <c r="AD178" s="14" t="e">
        <f t="shared" si="33"/>
        <v>#NUM!</v>
      </c>
      <c r="AE178" s="11" t="e">
        <f t="shared" si="42"/>
        <v>#NUM!</v>
      </c>
      <c r="AF178" s="14" t="e">
        <f t="shared" si="34"/>
        <v>#NUM!</v>
      </c>
      <c r="AG178" s="11" t="e">
        <f t="shared" si="35"/>
        <v>#NUM!</v>
      </c>
      <c r="AH178" s="11" t="e">
        <f t="shared" si="41"/>
        <v>#NUM!</v>
      </c>
      <c r="AI178" s="65"/>
    </row>
    <row r="179" spans="1:35">
      <c r="A179" s="86" t="str">
        <f t="shared" si="36"/>
        <v/>
      </c>
      <c r="B179" s="87"/>
      <c r="C179" s="258"/>
      <c r="D179" s="105"/>
      <c r="E179" s="88" t="e">
        <f t="shared" si="29"/>
        <v>#NUM!</v>
      </c>
      <c r="W179" s="7" t="str">
        <f t="shared" si="37"/>
        <v/>
      </c>
      <c r="X179" s="12" t="e">
        <f t="shared" si="30"/>
        <v>#NUM!</v>
      </c>
      <c r="Y179" s="7" t="e">
        <f t="shared" si="39"/>
        <v>#NUM!</v>
      </c>
      <c r="Z179" s="7" t="str">
        <f t="shared" si="40"/>
        <v/>
      </c>
      <c r="AA179" s="11" t="e">
        <f t="shared" si="38"/>
        <v>#NUM!</v>
      </c>
      <c r="AB179" s="14" t="e">
        <f t="shared" si="31"/>
        <v>#NUM!</v>
      </c>
      <c r="AC179" s="11" t="e">
        <f t="shared" si="32"/>
        <v>#NUM!</v>
      </c>
      <c r="AD179" s="14" t="e">
        <f t="shared" si="33"/>
        <v>#NUM!</v>
      </c>
      <c r="AE179" s="11" t="e">
        <f t="shared" si="42"/>
        <v>#NUM!</v>
      </c>
      <c r="AF179" s="14" t="e">
        <f t="shared" si="34"/>
        <v>#NUM!</v>
      </c>
      <c r="AG179" s="11" t="e">
        <f t="shared" si="35"/>
        <v>#NUM!</v>
      </c>
      <c r="AH179" s="11" t="e">
        <f t="shared" si="41"/>
        <v>#NUM!</v>
      </c>
      <c r="AI179" s="65"/>
    </row>
    <row r="180" spans="1:35">
      <c r="A180" s="86" t="str">
        <f t="shared" si="36"/>
        <v/>
      </c>
      <c r="B180" s="87"/>
      <c r="C180" s="258"/>
      <c r="D180" s="105"/>
      <c r="E180" s="88" t="e">
        <f t="shared" si="29"/>
        <v>#NUM!</v>
      </c>
      <c r="W180" s="7" t="str">
        <f t="shared" si="37"/>
        <v/>
      </c>
      <c r="X180" s="12" t="e">
        <f t="shared" si="30"/>
        <v>#NUM!</v>
      </c>
      <c r="Y180" s="7" t="e">
        <f t="shared" si="39"/>
        <v>#NUM!</v>
      </c>
      <c r="Z180" s="7" t="str">
        <f t="shared" si="40"/>
        <v/>
      </c>
      <c r="AA180" s="11" t="e">
        <f t="shared" si="38"/>
        <v>#NUM!</v>
      </c>
      <c r="AB180" s="14" t="e">
        <f t="shared" si="31"/>
        <v>#NUM!</v>
      </c>
      <c r="AC180" s="11" t="e">
        <f t="shared" si="32"/>
        <v>#NUM!</v>
      </c>
      <c r="AD180" s="14" t="e">
        <f t="shared" si="33"/>
        <v>#NUM!</v>
      </c>
      <c r="AE180" s="11" t="e">
        <f t="shared" si="42"/>
        <v>#NUM!</v>
      </c>
      <c r="AF180" s="14" t="e">
        <f t="shared" si="34"/>
        <v>#NUM!</v>
      </c>
      <c r="AG180" s="11" t="e">
        <f t="shared" si="35"/>
        <v>#NUM!</v>
      </c>
      <c r="AH180" s="11" t="e">
        <f t="shared" si="41"/>
        <v>#NUM!</v>
      </c>
      <c r="AI180" s="65"/>
    </row>
    <row r="181" spans="1:35">
      <c r="A181" s="86" t="str">
        <f t="shared" si="36"/>
        <v/>
      </c>
      <c r="B181" s="87"/>
      <c r="C181" s="258"/>
      <c r="D181" s="105"/>
      <c r="E181" s="88" t="e">
        <f t="shared" si="29"/>
        <v>#NUM!</v>
      </c>
      <c r="W181" s="7" t="str">
        <f t="shared" si="37"/>
        <v/>
      </c>
      <c r="X181" s="12" t="e">
        <f t="shared" si="30"/>
        <v>#NUM!</v>
      </c>
      <c r="Y181" s="7" t="e">
        <f t="shared" si="39"/>
        <v>#NUM!</v>
      </c>
      <c r="Z181" s="7" t="str">
        <f t="shared" si="40"/>
        <v/>
      </c>
      <c r="AA181" s="11" t="e">
        <f t="shared" si="38"/>
        <v>#NUM!</v>
      </c>
      <c r="AB181" s="14" t="e">
        <f t="shared" si="31"/>
        <v>#NUM!</v>
      </c>
      <c r="AC181" s="11" t="e">
        <f t="shared" si="32"/>
        <v>#NUM!</v>
      </c>
      <c r="AD181" s="14" t="e">
        <f t="shared" si="33"/>
        <v>#NUM!</v>
      </c>
      <c r="AE181" s="11" t="e">
        <f t="shared" si="42"/>
        <v>#NUM!</v>
      </c>
      <c r="AF181" s="14" t="e">
        <f t="shared" si="34"/>
        <v>#NUM!</v>
      </c>
      <c r="AG181" s="11" t="e">
        <f t="shared" si="35"/>
        <v>#NUM!</v>
      </c>
      <c r="AH181" s="11" t="e">
        <f t="shared" si="41"/>
        <v>#NUM!</v>
      </c>
      <c r="AI181" s="65"/>
    </row>
    <row r="182" spans="1:35">
      <c r="A182" s="86" t="str">
        <f t="shared" si="36"/>
        <v/>
      </c>
      <c r="B182" s="87"/>
      <c r="C182" s="258"/>
      <c r="D182" s="105"/>
      <c r="E182" s="88" t="e">
        <f t="shared" si="29"/>
        <v>#NUM!</v>
      </c>
      <c r="W182" s="7" t="str">
        <f t="shared" si="37"/>
        <v/>
      </c>
      <c r="X182" s="12" t="e">
        <f t="shared" si="30"/>
        <v>#NUM!</v>
      </c>
      <c r="Y182" s="7" t="e">
        <f t="shared" si="39"/>
        <v>#NUM!</v>
      </c>
      <c r="Z182" s="7" t="str">
        <f t="shared" si="40"/>
        <v/>
      </c>
      <c r="AA182" s="11" t="e">
        <f t="shared" si="38"/>
        <v>#NUM!</v>
      </c>
      <c r="AB182" s="14" t="e">
        <f t="shared" si="31"/>
        <v>#NUM!</v>
      </c>
      <c r="AC182" s="11" t="e">
        <f t="shared" si="32"/>
        <v>#NUM!</v>
      </c>
      <c r="AD182" s="14" t="e">
        <f t="shared" si="33"/>
        <v>#NUM!</v>
      </c>
      <c r="AE182" s="11" t="e">
        <f t="shared" si="42"/>
        <v>#NUM!</v>
      </c>
      <c r="AF182" s="14" t="e">
        <f t="shared" si="34"/>
        <v>#NUM!</v>
      </c>
      <c r="AG182" s="11" t="e">
        <f t="shared" si="35"/>
        <v>#NUM!</v>
      </c>
      <c r="AH182" s="11" t="e">
        <f t="shared" si="41"/>
        <v>#NUM!</v>
      </c>
      <c r="AI182" s="65"/>
    </row>
    <row r="183" spans="1:35">
      <c r="A183" s="86" t="str">
        <f t="shared" si="36"/>
        <v/>
      </c>
      <c r="B183" s="87"/>
      <c r="C183" s="258"/>
      <c r="D183" s="105"/>
      <c r="E183" s="88" t="e">
        <f t="shared" si="29"/>
        <v>#NUM!</v>
      </c>
      <c r="W183" s="7" t="str">
        <f t="shared" si="37"/>
        <v/>
      </c>
      <c r="X183" s="12" t="e">
        <f t="shared" si="30"/>
        <v>#NUM!</v>
      </c>
      <c r="Y183" s="7" t="e">
        <f t="shared" si="39"/>
        <v>#NUM!</v>
      </c>
      <c r="Z183" s="7" t="str">
        <f t="shared" si="40"/>
        <v/>
      </c>
      <c r="AA183" s="11" t="e">
        <f t="shared" si="38"/>
        <v>#NUM!</v>
      </c>
      <c r="AB183" s="14" t="e">
        <f t="shared" si="31"/>
        <v>#NUM!</v>
      </c>
      <c r="AC183" s="11" t="e">
        <f t="shared" si="32"/>
        <v>#NUM!</v>
      </c>
      <c r="AD183" s="14" t="e">
        <f t="shared" si="33"/>
        <v>#NUM!</v>
      </c>
      <c r="AE183" s="11" t="e">
        <f t="shared" si="42"/>
        <v>#NUM!</v>
      </c>
      <c r="AF183" s="14" t="e">
        <f t="shared" si="34"/>
        <v>#NUM!</v>
      </c>
      <c r="AG183" s="11" t="e">
        <f t="shared" si="35"/>
        <v>#NUM!</v>
      </c>
      <c r="AH183" s="11" t="e">
        <f t="shared" si="41"/>
        <v>#NUM!</v>
      </c>
      <c r="AI183" s="65"/>
    </row>
    <row r="184" spans="1:35">
      <c r="A184" s="86" t="str">
        <f t="shared" si="36"/>
        <v/>
      </c>
      <c r="B184" s="87"/>
      <c r="C184" s="258"/>
      <c r="D184" s="105"/>
      <c r="E184" s="88" t="e">
        <f t="shared" si="29"/>
        <v>#NUM!</v>
      </c>
      <c r="W184" s="7" t="str">
        <f t="shared" si="37"/>
        <v/>
      </c>
      <c r="X184" s="12" t="e">
        <f t="shared" si="30"/>
        <v>#NUM!</v>
      </c>
      <c r="Y184" s="7" t="e">
        <f t="shared" si="39"/>
        <v>#NUM!</v>
      </c>
      <c r="Z184" s="7" t="str">
        <f t="shared" si="40"/>
        <v/>
      </c>
      <c r="AA184" s="11" t="e">
        <f t="shared" si="38"/>
        <v>#NUM!</v>
      </c>
      <c r="AB184" s="14" t="e">
        <f t="shared" si="31"/>
        <v>#NUM!</v>
      </c>
      <c r="AC184" s="11" t="e">
        <f t="shared" si="32"/>
        <v>#NUM!</v>
      </c>
      <c r="AD184" s="14" t="e">
        <f t="shared" si="33"/>
        <v>#NUM!</v>
      </c>
      <c r="AE184" s="11" t="e">
        <f t="shared" si="42"/>
        <v>#NUM!</v>
      </c>
      <c r="AF184" s="14" t="e">
        <f t="shared" si="34"/>
        <v>#NUM!</v>
      </c>
      <c r="AG184" s="11" t="e">
        <f t="shared" si="35"/>
        <v>#NUM!</v>
      </c>
      <c r="AH184" s="11" t="e">
        <f t="shared" si="41"/>
        <v>#NUM!</v>
      </c>
      <c r="AI184" s="65"/>
    </row>
    <row r="185" spans="1:35">
      <c r="A185" s="86" t="str">
        <f t="shared" si="36"/>
        <v/>
      </c>
      <c r="B185" s="87"/>
      <c r="C185" s="258"/>
      <c r="D185" s="105"/>
      <c r="E185" s="88" t="e">
        <f t="shared" si="29"/>
        <v>#NUM!</v>
      </c>
      <c r="W185" s="7" t="str">
        <f t="shared" si="37"/>
        <v/>
      </c>
      <c r="X185" s="12" t="e">
        <f t="shared" si="30"/>
        <v>#NUM!</v>
      </c>
      <c r="Y185" s="7" t="e">
        <f t="shared" si="39"/>
        <v>#NUM!</v>
      </c>
      <c r="Z185" s="7" t="str">
        <f t="shared" si="40"/>
        <v/>
      </c>
      <c r="AA185" s="11" t="e">
        <f t="shared" si="38"/>
        <v>#NUM!</v>
      </c>
      <c r="AB185" s="14" t="e">
        <f t="shared" si="31"/>
        <v>#NUM!</v>
      </c>
      <c r="AC185" s="11" t="e">
        <f t="shared" si="32"/>
        <v>#NUM!</v>
      </c>
      <c r="AD185" s="14" t="e">
        <f t="shared" si="33"/>
        <v>#NUM!</v>
      </c>
      <c r="AE185" s="11" t="e">
        <f t="shared" si="42"/>
        <v>#NUM!</v>
      </c>
      <c r="AF185" s="14" t="e">
        <f t="shared" si="34"/>
        <v>#NUM!</v>
      </c>
      <c r="AG185" s="11" t="e">
        <f t="shared" si="35"/>
        <v>#NUM!</v>
      </c>
      <c r="AH185" s="11" t="e">
        <f t="shared" si="41"/>
        <v>#NUM!</v>
      </c>
      <c r="AI185" s="65"/>
    </row>
    <row r="186" spans="1:35">
      <c r="A186" s="86" t="str">
        <f t="shared" si="36"/>
        <v/>
      </c>
      <c r="B186" s="87"/>
      <c r="C186" s="258"/>
      <c r="D186" s="105"/>
      <c r="E186" s="88" t="e">
        <f t="shared" si="29"/>
        <v>#NUM!</v>
      </c>
      <c r="W186" s="7" t="str">
        <f t="shared" si="37"/>
        <v/>
      </c>
      <c r="X186" s="12" t="e">
        <f t="shared" si="30"/>
        <v>#NUM!</v>
      </c>
      <c r="Y186" s="7" t="e">
        <f t="shared" si="39"/>
        <v>#NUM!</v>
      </c>
      <c r="Z186" s="7" t="str">
        <f t="shared" si="40"/>
        <v/>
      </c>
      <c r="AA186" s="11" t="e">
        <f t="shared" si="38"/>
        <v>#NUM!</v>
      </c>
      <c r="AB186" s="14" t="e">
        <f t="shared" si="31"/>
        <v>#NUM!</v>
      </c>
      <c r="AC186" s="11" t="e">
        <f t="shared" si="32"/>
        <v>#NUM!</v>
      </c>
      <c r="AD186" s="14" t="e">
        <f t="shared" si="33"/>
        <v>#NUM!</v>
      </c>
      <c r="AE186" s="11" t="e">
        <f t="shared" si="42"/>
        <v>#NUM!</v>
      </c>
      <c r="AF186" s="14" t="e">
        <f t="shared" si="34"/>
        <v>#NUM!</v>
      </c>
      <c r="AG186" s="11" t="e">
        <f t="shared" si="35"/>
        <v>#NUM!</v>
      </c>
      <c r="AH186" s="11" t="e">
        <f t="shared" si="41"/>
        <v>#NUM!</v>
      </c>
      <c r="AI186" s="65"/>
    </row>
    <row r="187" spans="1:35">
      <c r="A187" s="86" t="str">
        <f t="shared" si="36"/>
        <v/>
      </c>
      <c r="B187" s="87"/>
      <c r="C187" s="258"/>
      <c r="D187" s="105"/>
      <c r="E187" s="88" t="e">
        <f t="shared" si="29"/>
        <v>#NUM!</v>
      </c>
      <c r="W187" s="7" t="str">
        <f t="shared" si="37"/>
        <v/>
      </c>
      <c r="X187" s="12" t="e">
        <f t="shared" si="30"/>
        <v>#NUM!</v>
      </c>
      <c r="Y187" s="7" t="e">
        <f t="shared" si="39"/>
        <v>#NUM!</v>
      </c>
      <c r="Z187" s="7" t="str">
        <f t="shared" si="40"/>
        <v/>
      </c>
      <c r="AA187" s="11" t="e">
        <f t="shared" si="38"/>
        <v>#NUM!</v>
      </c>
      <c r="AB187" s="14" t="e">
        <f t="shared" si="31"/>
        <v>#NUM!</v>
      </c>
      <c r="AC187" s="11" t="e">
        <f t="shared" si="32"/>
        <v>#NUM!</v>
      </c>
      <c r="AD187" s="14" t="e">
        <f t="shared" si="33"/>
        <v>#NUM!</v>
      </c>
      <c r="AE187" s="11" t="e">
        <f t="shared" si="42"/>
        <v>#NUM!</v>
      </c>
      <c r="AF187" s="14" t="e">
        <f t="shared" si="34"/>
        <v>#NUM!</v>
      </c>
      <c r="AG187" s="11" t="e">
        <f t="shared" si="35"/>
        <v>#NUM!</v>
      </c>
      <c r="AH187" s="11" t="e">
        <f t="shared" si="41"/>
        <v>#NUM!</v>
      </c>
      <c r="AI187" s="65"/>
    </row>
    <row r="188" spans="1:35">
      <c r="A188" s="86" t="str">
        <f t="shared" si="36"/>
        <v/>
      </c>
      <c r="B188" s="87"/>
      <c r="C188" s="258"/>
      <c r="D188" s="105"/>
      <c r="E188" s="88" t="e">
        <f t="shared" si="29"/>
        <v>#NUM!</v>
      </c>
      <c r="W188" s="7" t="str">
        <f t="shared" si="37"/>
        <v/>
      </c>
      <c r="X188" s="12" t="e">
        <f t="shared" si="30"/>
        <v>#NUM!</v>
      </c>
      <c r="Y188" s="7" t="e">
        <f t="shared" si="39"/>
        <v>#NUM!</v>
      </c>
      <c r="Z188" s="7" t="str">
        <f t="shared" si="40"/>
        <v/>
      </c>
      <c r="AA188" s="11" t="e">
        <f t="shared" si="38"/>
        <v>#NUM!</v>
      </c>
      <c r="AB188" s="14" t="e">
        <f t="shared" si="31"/>
        <v>#NUM!</v>
      </c>
      <c r="AC188" s="11" t="e">
        <f t="shared" si="32"/>
        <v>#NUM!</v>
      </c>
      <c r="AD188" s="14" t="e">
        <f t="shared" si="33"/>
        <v>#NUM!</v>
      </c>
      <c r="AE188" s="11" t="e">
        <f t="shared" si="42"/>
        <v>#NUM!</v>
      </c>
      <c r="AF188" s="14" t="e">
        <f t="shared" si="34"/>
        <v>#NUM!</v>
      </c>
      <c r="AG188" s="11" t="e">
        <f t="shared" si="35"/>
        <v>#NUM!</v>
      </c>
      <c r="AH188" s="11" t="e">
        <f t="shared" si="41"/>
        <v>#NUM!</v>
      </c>
      <c r="AI188" s="65"/>
    </row>
    <row r="189" spans="1:35">
      <c r="A189" s="86" t="str">
        <f t="shared" si="36"/>
        <v/>
      </c>
      <c r="B189" s="87"/>
      <c r="C189" s="258"/>
      <c r="D189" s="105"/>
      <c r="E189" s="88" t="e">
        <f t="shared" si="29"/>
        <v>#NUM!</v>
      </c>
      <c r="W189" s="7" t="str">
        <f t="shared" si="37"/>
        <v/>
      </c>
      <c r="X189" s="12" t="e">
        <f t="shared" si="30"/>
        <v>#NUM!</v>
      </c>
      <c r="Y189" s="7" t="e">
        <f t="shared" si="39"/>
        <v>#NUM!</v>
      </c>
      <c r="Z189" s="7" t="str">
        <f t="shared" si="40"/>
        <v/>
      </c>
      <c r="AA189" s="11" t="e">
        <f t="shared" si="38"/>
        <v>#NUM!</v>
      </c>
      <c r="AB189" s="14" t="e">
        <f t="shared" si="31"/>
        <v>#NUM!</v>
      </c>
      <c r="AC189" s="11" t="e">
        <f t="shared" si="32"/>
        <v>#NUM!</v>
      </c>
      <c r="AD189" s="14" t="e">
        <f t="shared" si="33"/>
        <v>#NUM!</v>
      </c>
      <c r="AE189" s="11" t="e">
        <f t="shared" si="42"/>
        <v>#NUM!</v>
      </c>
      <c r="AF189" s="14" t="e">
        <f t="shared" si="34"/>
        <v>#NUM!</v>
      </c>
      <c r="AG189" s="11" t="e">
        <f t="shared" si="35"/>
        <v>#NUM!</v>
      </c>
      <c r="AH189" s="11" t="e">
        <f t="shared" si="41"/>
        <v>#NUM!</v>
      </c>
      <c r="AI189" s="65"/>
    </row>
    <row r="190" spans="1:35">
      <c r="A190" s="86" t="str">
        <f t="shared" si="36"/>
        <v/>
      </c>
      <c r="B190" s="87"/>
      <c r="C190" s="258"/>
      <c r="D190" s="105"/>
      <c r="E190" s="88" t="e">
        <f t="shared" si="29"/>
        <v>#NUM!</v>
      </c>
      <c r="W190" s="7" t="str">
        <f t="shared" si="37"/>
        <v/>
      </c>
      <c r="X190" s="12" t="e">
        <f t="shared" si="30"/>
        <v>#NUM!</v>
      </c>
      <c r="Y190" s="7" t="e">
        <f t="shared" si="39"/>
        <v>#NUM!</v>
      </c>
      <c r="Z190" s="7" t="str">
        <f t="shared" si="40"/>
        <v/>
      </c>
      <c r="AA190" s="11" t="e">
        <f t="shared" si="38"/>
        <v>#NUM!</v>
      </c>
      <c r="AB190" s="14" t="e">
        <f t="shared" si="31"/>
        <v>#NUM!</v>
      </c>
      <c r="AC190" s="11" t="e">
        <f t="shared" si="32"/>
        <v>#NUM!</v>
      </c>
      <c r="AD190" s="14" t="e">
        <f t="shared" si="33"/>
        <v>#NUM!</v>
      </c>
      <c r="AE190" s="11" t="e">
        <f t="shared" si="42"/>
        <v>#NUM!</v>
      </c>
      <c r="AF190" s="14" t="e">
        <f t="shared" si="34"/>
        <v>#NUM!</v>
      </c>
      <c r="AG190" s="11" t="e">
        <f t="shared" si="35"/>
        <v>#NUM!</v>
      </c>
      <c r="AH190" s="11" t="e">
        <f t="shared" si="41"/>
        <v>#NUM!</v>
      </c>
      <c r="AI190" s="65"/>
    </row>
    <row r="191" spans="1:35">
      <c r="A191" s="86" t="str">
        <f t="shared" si="36"/>
        <v/>
      </c>
      <c r="B191" s="87"/>
      <c r="C191" s="258"/>
      <c r="D191" s="105"/>
      <c r="E191" s="88" t="e">
        <f t="shared" si="29"/>
        <v>#NUM!</v>
      </c>
      <c r="W191" s="7" t="str">
        <f t="shared" si="37"/>
        <v/>
      </c>
      <c r="X191" s="12" t="e">
        <f t="shared" si="30"/>
        <v>#NUM!</v>
      </c>
      <c r="Y191" s="7" t="e">
        <f t="shared" si="39"/>
        <v>#NUM!</v>
      </c>
      <c r="Z191" s="7" t="str">
        <f t="shared" si="40"/>
        <v/>
      </c>
      <c r="AA191" s="11" t="e">
        <f t="shared" si="38"/>
        <v>#NUM!</v>
      </c>
      <c r="AB191" s="14" t="e">
        <f t="shared" si="31"/>
        <v>#NUM!</v>
      </c>
      <c r="AC191" s="11" t="e">
        <f t="shared" si="32"/>
        <v>#NUM!</v>
      </c>
      <c r="AD191" s="14" t="e">
        <f t="shared" si="33"/>
        <v>#NUM!</v>
      </c>
      <c r="AE191" s="11" t="e">
        <f t="shared" si="42"/>
        <v>#NUM!</v>
      </c>
      <c r="AF191" s="14" t="e">
        <f t="shared" si="34"/>
        <v>#NUM!</v>
      </c>
      <c r="AG191" s="11" t="e">
        <f t="shared" si="35"/>
        <v>#NUM!</v>
      </c>
      <c r="AH191" s="11" t="e">
        <f t="shared" si="41"/>
        <v>#NUM!</v>
      </c>
      <c r="AI191" s="65"/>
    </row>
    <row r="192" spans="1:35">
      <c r="A192" s="86" t="str">
        <f t="shared" si="36"/>
        <v/>
      </c>
      <c r="B192" s="87"/>
      <c r="C192" s="258"/>
      <c r="D192" s="105"/>
      <c r="E192" s="88" t="e">
        <f t="shared" si="29"/>
        <v>#NUM!</v>
      </c>
      <c r="W192" s="7" t="str">
        <f t="shared" si="37"/>
        <v/>
      </c>
      <c r="X192" s="12" t="e">
        <f t="shared" si="30"/>
        <v>#NUM!</v>
      </c>
      <c r="Y192" s="7" t="e">
        <f t="shared" si="39"/>
        <v>#NUM!</v>
      </c>
      <c r="Z192" s="7" t="str">
        <f t="shared" si="40"/>
        <v/>
      </c>
      <c r="AA192" s="11" t="e">
        <f t="shared" si="38"/>
        <v>#NUM!</v>
      </c>
      <c r="AB192" s="14" t="e">
        <f t="shared" si="31"/>
        <v>#NUM!</v>
      </c>
      <c r="AC192" s="11" t="e">
        <f t="shared" si="32"/>
        <v>#NUM!</v>
      </c>
      <c r="AD192" s="14" t="e">
        <f t="shared" si="33"/>
        <v>#NUM!</v>
      </c>
      <c r="AE192" s="11" t="e">
        <f t="shared" si="42"/>
        <v>#NUM!</v>
      </c>
      <c r="AF192" s="14" t="e">
        <f t="shared" si="34"/>
        <v>#NUM!</v>
      </c>
      <c r="AG192" s="11" t="e">
        <f t="shared" si="35"/>
        <v>#NUM!</v>
      </c>
      <c r="AH192" s="11" t="e">
        <f t="shared" si="41"/>
        <v>#NUM!</v>
      </c>
      <c r="AI192" s="65"/>
    </row>
    <row r="193" spans="1:35">
      <c r="A193" s="86" t="str">
        <f t="shared" si="36"/>
        <v/>
      </c>
      <c r="B193" s="87"/>
      <c r="C193" s="258"/>
      <c r="D193" s="105"/>
      <c r="E193" s="88" t="e">
        <f t="shared" si="29"/>
        <v>#NUM!</v>
      </c>
      <c r="W193" s="7" t="str">
        <f t="shared" si="37"/>
        <v/>
      </c>
      <c r="X193" s="12" t="e">
        <f t="shared" si="30"/>
        <v>#NUM!</v>
      </c>
      <c r="Y193" s="7" t="e">
        <f t="shared" si="39"/>
        <v>#NUM!</v>
      </c>
      <c r="Z193" s="7" t="str">
        <f t="shared" si="40"/>
        <v/>
      </c>
      <c r="AA193" s="11" t="e">
        <f t="shared" si="38"/>
        <v>#NUM!</v>
      </c>
      <c r="AB193" s="14" t="e">
        <f t="shared" si="31"/>
        <v>#NUM!</v>
      </c>
      <c r="AC193" s="11" t="e">
        <f t="shared" si="32"/>
        <v>#NUM!</v>
      </c>
      <c r="AD193" s="14" t="e">
        <f t="shared" si="33"/>
        <v>#NUM!</v>
      </c>
      <c r="AE193" s="11" t="e">
        <f t="shared" si="42"/>
        <v>#NUM!</v>
      </c>
      <c r="AF193" s="14" t="e">
        <f t="shared" si="34"/>
        <v>#NUM!</v>
      </c>
      <c r="AG193" s="11" t="e">
        <f t="shared" si="35"/>
        <v>#NUM!</v>
      </c>
      <c r="AH193" s="11" t="e">
        <f t="shared" si="41"/>
        <v>#NUM!</v>
      </c>
      <c r="AI193" s="65"/>
    </row>
    <row r="194" spans="1:35">
      <c r="A194" s="86" t="str">
        <f t="shared" si="36"/>
        <v/>
      </c>
      <c r="B194" s="87"/>
      <c r="C194" s="258"/>
      <c r="D194" s="105"/>
      <c r="E194" s="88" t="e">
        <f t="shared" si="29"/>
        <v>#NUM!</v>
      </c>
      <c r="W194" s="7" t="str">
        <f t="shared" si="37"/>
        <v/>
      </c>
      <c r="X194" s="12" t="e">
        <f t="shared" si="30"/>
        <v>#NUM!</v>
      </c>
      <c r="Y194" s="7" t="e">
        <f t="shared" si="39"/>
        <v>#NUM!</v>
      </c>
      <c r="Z194" s="7" t="str">
        <f t="shared" si="40"/>
        <v/>
      </c>
      <c r="AA194" s="11" t="e">
        <f t="shared" si="38"/>
        <v>#NUM!</v>
      </c>
      <c r="AB194" s="14" t="e">
        <f t="shared" si="31"/>
        <v>#NUM!</v>
      </c>
      <c r="AC194" s="11" t="e">
        <f t="shared" si="32"/>
        <v>#NUM!</v>
      </c>
      <c r="AD194" s="14" t="e">
        <f t="shared" si="33"/>
        <v>#NUM!</v>
      </c>
      <c r="AE194" s="11" t="e">
        <f t="shared" si="42"/>
        <v>#NUM!</v>
      </c>
      <c r="AF194" s="14" t="e">
        <f t="shared" si="34"/>
        <v>#NUM!</v>
      </c>
      <c r="AG194" s="11" t="e">
        <f t="shared" si="35"/>
        <v>#NUM!</v>
      </c>
      <c r="AH194" s="11" t="e">
        <f t="shared" si="41"/>
        <v>#NUM!</v>
      </c>
      <c r="AI194" s="65"/>
    </row>
    <row r="195" spans="1:35">
      <c r="A195" s="86" t="str">
        <f t="shared" si="36"/>
        <v/>
      </c>
      <c r="B195" s="87"/>
      <c r="C195" s="258"/>
      <c r="D195" s="105"/>
      <c r="E195" s="88" t="e">
        <f t="shared" si="29"/>
        <v>#NUM!</v>
      </c>
      <c r="W195" s="7" t="str">
        <f t="shared" si="37"/>
        <v/>
      </c>
      <c r="X195" s="12" t="e">
        <f t="shared" si="30"/>
        <v>#NUM!</v>
      </c>
      <c r="Y195" s="7" t="e">
        <f t="shared" si="39"/>
        <v>#NUM!</v>
      </c>
      <c r="Z195" s="7" t="str">
        <f t="shared" si="40"/>
        <v/>
      </c>
      <c r="AA195" s="11" t="e">
        <f t="shared" si="38"/>
        <v>#NUM!</v>
      </c>
      <c r="AB195" s="14" t="e">
        <f t="shared" si="31"/>
        <v>#NUM!</v>
      </c>
      <c r="AC195" s="11" t="e">
        <f t="shared" si="32"/>
        <v>#NUM!</v>
      </c>
      <c r="AD195" s="14" t="e">
        <f t="shared" si="33"/>
        <v>#NUM!</v>
      </c>
      <c r="AE195" s="11" t="e">
        <f t="shared" si="42"/>
        <v>#NUM!</v>
      </c>
      <c r="AF195" s="14" t="e">
        <f t="shared" si="34"/>
        <v>#NUM!</v>
      </c>
      <c r="AG195" s="11" t="e">
        <f t="shared" si="35"/>
        <v>#NUM!</v>
      </c>
      <c r="AH195" s="11" t="e">
        <f t="shared" si="41"/>
        <v>#NUM!</v>
      </c>
      <c r="AI195" s="65"/>
    </row>
    <row r="196" spans="1:35">
      <c r="A196" s="86" t="str">
        <f t="shared" si="36"/>
        <v/>
      </c>
      <c r="B196" s="87"/>
      <c r="C196" s="258"/>
      <c r="D196" s="105"/>
      <c r="E196" s="88" t="e">
        <f t="shared" si="29"/>
        <v>#NUM!</v>
      </c>
      <c r="W196" s="7" t="str">
        <f t="shared" si="37"/>
        <v/>
      </c>
      <c r="X196" s="12" t="e">
        <f t="shared" si="30"/>
        <v>#NUM!</v>
      </c>
      <c r="Y196" s="7" t="e">
        <f t="shared" si="39"/>
        <v>#NUM!</v>
      </c>
      <c r="Z196" s="7" t="str">
        <f t="shared" si="40"/>
        <v/>
      </c>
      <c r="AA196" s="11" t="e">
        <f t="shared" si="38"/>
        <v>#NUM!</v>
      </c>
      <c r="AB196" s="14" t="e">
        <f t="shared" si="31"/>
        <v>#NUM!</v>
      </c>
      <c r="AC196" s="11" t="e">
        <f t="shared" si="32"/>
        <v>#NUM!</v>
      </c>
      <c r="AD196" s="14" t="e">
        <f t="shared" si="33"/>
        <v>#NUM!</v>
      </c>
      <c r="AE196" s="11" t="e">
        <f t="shared" si="42"/>
        <v>#NUM!</v>
      </c>
      <c r="AF196" s="14" t="e">
        <f t="shared" si="34"/>
        <v>#NUM!</v>
      </c>
      <c r="AG196" s="11" t="e">
        <f t="shared" si="35"/>
        <v>#NUM!</v>
      </c>
      <c r="AH196" s="11" t="e">
        <f t="shared" si="41"/>
        <v>#NUM!</v>
      </c>
      <c r="AI196" s="65"/>
    </row>
    <row r="197" spans="1:35">
      <c r="A197" s="86" t="str">
        <f t="shared" si="36"/>
        <v/>
      </c>
      <c r="B197" s="87"/>
      <c r="C197" s="258"/>
      <c r="D197" s="92"/>
      <c r="E197" s="88" t="e">
        <f t="shared" si="29"/>
        <v>#NUM!</v>
      </c>
      <c r="W197" s="7" t="str">
        <f t="shared" si="37"/>
        <v/>
      </c>
      <c r="X197" s="12" t="e">
        <f t="shared" si="30"/>
        <v>#NUM!</v>
      </c>
      <c r="Y197" s="7" t="e">
        <f t="shared" si="39"/>
        <v>#NUM!</v>
      </c>
      <c r="Z197" s="7" t="str">
        <f t="shared" si="40"/>
        <v/>
      </c>
      <c r="AA197" s="11" t="e">
        <f t="shared" si="38"/>
        <v>#NUM!</v>
      </c>
      <c r="AB197" s="14" t="e">
        <f t="shared" si="31"/>
        <v>#NUM!</v>
      </c>
      <c r="AC197" s="11" t="e">
        <f t="shared" si="32"/>
        <v>#NUM!</v>
      </c>
      <c r="AD197" s="14" t="e">
        <f t="shared" si="33"/>
        <v>#NUM!</v>
      </c>
      <c r="AE197" s="11" t="e">
        <f t="shared" si="42"/>
        <v>#NUM!</v>
      </c>
      <c r="AF197" s="14" t="e">
        <f t="shared" si="34"/>
        <v>#NUM!</v>
      </c>
      <c r="AG197" s="11" t="e">
        <f t="shared" si="35"/>
        <v>#NUM!</v>
      </c>
      <c r="AH197" s="11" t="e">
        <f t="shared" si="41"/>
        <v>#NUM!</v>
      </c>
      <c r="AI197" s="65"/>
    </row>
    <row r="198" spans="1:35">
      <c r="A198" s="86" t="str">
        <f t="shared" si="36"/>
        <v/>
      </c>
      <c r="B198" s="87"/>
      <c r="C198" s="258"/>
      <c r="D198" s="92"/>
      <c r="E198" s="88" t="e">
        <f t="shared" si="29"/>
        <v>#NUM!</v>
      </c>
      <c r="W198" s="7" t="str">
        <f t="shared" si="37"/>
        <v/>
      </c>
      <c r="X198" s="12" t="e">
        <f t="shared" si="30"/>
        <v>#NUM!</v>
      </c>
      <c r="Y198" s="7" t="e">
        <f t="shared" si="39"/>
        <v>#NUM!</v>
      </c>
      <c r="Z198" s="7" t="str">
        <f t="shared" si="40"/>
        <v/>
      </c>
      <c r="AA198" s="11" t="e">
        <f t="shared" si="38"/>
        <v>#NUM!</v>
      </c>
      <c r="AB198" s="14" t="e">
        <f t="shared" si="31"/>
        <v>#NUM!</v>
      </c>
      <c r="AC198" s="11" t="e">
        <f t="shared" si="32"/>
        <v>#NUM!</v>
      </c>
      <c r="AD198" s="14" t="e">
        <f t="shared" si="33"/>
        <v>#NUM!</v>
      </c>
      <c r="AE198" s="11" t="e">
        <f t="shared" si="42"/>
        <v>#NUM!</v>
      </c>
      <c r="AF198" s="14" t="e">
        <f t="shared" si="34"/>
        <v>#NUM!</v>
      </c>
      <c r="AG198" s="11" t="e">
        <f t="shared" si="35"/>
        <v>#NUM!</v>
      </c>
      <c r="AH198" s="11" t="e">
        <f t="shared" si="41"/>
        <v>#NUM!</v>
      </c>
      <c r="AI198" s="65"/>
    </row>
    <row r="199" spans="1:35">
      <c r="A199" s="86" t="str">
        <f t="shared" si="36"/>
        <v/>
      </c>
      <c r="B199" s="87"/>
      <c r="C199" s="258"/>
      <c r="D199" s="92"/>
      <c r="E199" s="88" t="e">
        <f t="shared" si="29"/>
        <v>#NUM!</v>
      </c>
      <c r="W199" s="7" t="str">
        <f t="shared" si="37"/>
        <v/>
      </c>
      <c r="X199" s="12" t="e">
        <f t="shared" si="30"/>
        <v>#NUM!</v>
      </c>
      <c r="Y199" s="7" t="e">
        <f t="shared" si="39"/>
        <v>#NUM!</v>
      </c>
      <c r="Z199" s="7" t="str">
        <f t="shared" si="40"/>
        <v/>
      </c>
      <c r="AA199" s="11" t="e">
        <f t="shared" si="38"/>
        <v>#NUM!</v>
      </c>
      <c r="AB199" s="14" t="e">
        <f t="shared" si="31"/>
        <v>#NUM!</v>
      </c>
      <c r="AC199" s="11" t="e">
        <f t="shared" si="32"/>
        <v>#NUM!</v>
      </c>
      <c r="AD199" s="14" t="e">
        <f t="shared" si="33"/>
        <v>#NUM!</v>
      </c>
      <c r="AE199" s="11" t="e">
        <f t="shared" si="42"/>
        <v>#NUM!</v>
      </c>
      <c r="AF199" s="14" t="e">
        <f t="shared" si="34"/>
        <v>#NUM!</v>
      </c>
      <c r="AG199" s="11" t="e">
        <f t="shared" si="35"/>
        <v>#NUM!</v>
      </c>
      <c r="AH199" s="11" t="e">
        <f t="shared" si="41"/>
        <v>#NUM!</v>
      </c>
      <c r="AI199" s="65"/>
    </row>
    <row r="200" spans="1:35">
      <c r="A200" s="86" t="str">
        <f t="shared" si="36"/>
        <v/>
      </c>
      <c r="B200" s="87"/>
      <c r="C200" s="258"/>
      <c r="D200" s="92"/>
      <c r="E200" s="88" t="e">
        <f t="shared" si="29"/>
        <v>#NUM!</v>
      </c>
      <c r="W200" s="7" t="str">
        <f t="shared" si="37"/>
        <v/>
      </c>
      <c r="X200" s="12" t="e">
        <f t="shared" si="30"/>
        <v>#NUM!</v>
      </c>
      <c r="Y200" s="7" t="e">
        <f t="shared" si="39"/>
        <v>#NUM!</v>
      </c>
      <c r="Z200" s="7" t="str">
        <f t="shared" si="40"/>
        <v/>
      </c>
      <c r="AA200" s="11" t="e">
        <f t="shared" si="38"/>
        <v>#NUM!</v>
      </c>
      <c r="AB200" s="14" t="e">
        <f t="shared" si="31"/>
        <v>#NUM!</v>
      </c>
      <c r="AC200" s="11" t="e">
        <f t="shared" si="32"/>
        <v>#NUM!</v>
      </c>
      <c r="AD200" s="14" t="e">
        <f t="shared" si="33"/>
        <v>#NUM!</v>
      </c>
      <c r="AE200" s="11" t="e">
        <f t="shared" si="42"/>
        <v>#NUM!</v>
      </c>
      <c r="AF200" s="14" t="e">
        <f t="shared" si="34"/>
        <v>#NUM!</v>
      </c>
      <c r="AG200" s="11" t="e">
        <f t="shared" si="35"/>
        <v>#NUM!</v>
      </c>
      <c r="AH200" s="11" t="e">
        <f t="shared" si="41"/>
        <v>#NUM!</v>
      </c>
      <c r="AI200" s="65"/>
    </row>
    <row r="201" spans="1:35">
      <c r="A201" s="86" t="str">
        <f t="shared" si="36"/>
        <v/>
      </c>
      <c r="B201" s="87"/>
      <c r="C201" s="258"/>
      <c r="D201" s="92"/>
      <c r="E201" s="88" t="e">
        <f t="shared" ref="E201:E264" si="43">IF(OR(A201="",AA201=1),"",D201)</f>
        <v>#NUM!</v>
      </c>
      <c r="W201" s="7" t="str">
        <f t="shared" si="37"/>
        <v/>
      </c>
      <c r="X201" s="12" t="e">
        <f t="shared" ref="X201:X264" si="44">IF(OR(A201="",AA201=1),"",D201)</f>
        <v>#NUM!</v>
      </c>
      <c r="Y201" s="7" t="e">
        <f t="shared" si="39"/>
        <v>#NUM!</v>
      </c>
      <c r="Z201" s="7" t="str">
        <f t="shared" si="40"/>
        <v/>
      </c>
      <c r="AA201" s="11" t="e">
        <f t="shared" si="38"/>
        <v>#NUM!</v>
      </c>
      <c r="AB201" s="14" t="e">
        <f t="shared" ref="AB201:AB264" si="45">IF(AA201=1,D201,-1)</f>
        <v>#NUM!</v>
      </c>
      <c r="AC201" s="11" t="e">
        <f t="shared" ref="AC201:AC264" si="46">IF(OR(A201="",AA201=1,ABS(D201-$L$11)&lt;=3*$AI$22),"",1)</f>
        <v>#NUM!</v>
      </c>
      <c r="AD201" s="14" t="e">
        <f t="shared" ref="AD201:AD264" si="47">IF(AC201=1,D201,-1)</f>
        <v>#NUM!</v>
      </c>
      <c r="AE201" s="11" t="e">
        <f t="shared" si="42"/>
        <v>#NUM!</v>
      </c>
      <c r="AF201" s="14" t="e">
        <f t="shared" ref="AF201:AF264" si="48">IF(AE201=1,D201,-1)</f>
        <v>#NUM!</v>
      </c>
      <c r="AG201" s="11" t="e">
        <f t="shared" ref="AG201:AG264" si="49">IF(E201="",0,(E201-$L$11)/ABS(E201-$L$11))</f>
        <v>#NUM!</v>
      </c>
      <c r="AH201" s="11" t="e">
        <f t="shared" si="41"/>
        <v>#NUM!</v>
      </c>
      <c r="AI201" s="65"/>
    </row>
    <row r="202" spans="1:35">
      <c r="A202" s="86" t="str">
        <f t="shared" ref="A202:A265" si="50">IF(ISNUMBER(D202),A201+1,"")</f>
        <v/>
      </c>
      <c r="B202" s="87"/>
      <c r="C202" s="258"/>
      <c r="D202" s="92"/>
      <c r="E202" s="88" t="e">
        <f t="shared" si="43"/>
        <v>#NUM!</v>
      </c>
      <c r="W202" s="7" t="str">
        <f t="shared" ref="W202:W265" si="51">IF(AND(ISNUMBER(D202),ISNUMBER(D201)),ABS(D201-D202),"")</f>
        <v/>
      </c>
      <c r="X202" s="12" t="e">
        <f t="shared" si="44"/>
        <v>#NUM!</v>
      </c>
      <c r="Y202" s="7" t="e">
        <f t="shared" si="39"/>
        <v>#NUM!</v>
      </c>
      <c r="Z202" s="7" t="str">
        <f t="shared" si="40"/>
        <v/>
      </c>
      <c r="AA202" s="11" t="e">
        <f t="shared" ref="AA202:AA265" si="52">IF(AND(A202&lt;&gt;"",ABS(D202-$AI$11)&gt;0.4*$J$11),1,"")</f>
        <v>#NUM!</v>
      </c>
      <c r="AB202" s="14" t="e">
        <f t="shared" si="45"/>
        <v>#NUM!</v>
      </c>
      <c r="AC202" s="11" t="e">
        <f t="shared" si="46"/>
        <v>#NUM!</v>
      </c>
      <c r="AD202" s="14" t="e">
        <f t="shared" si="47"/>
        <v>#NUM!</v>
      </c>
      <c r="AE202" s="11" t="e">
        <f t="shared" si="42"/>
        <v>#NUM!</v>
      </c>
      <c r="AF202" s="14" t="e">
        <f t="shared" si="48"/>
        <v>#NUM!</v>
      </c>
      <c r="AG202" s="11" t="e">
        <f t="shared" si="49"/>
        <v>#NUM!</v>
      </c>
      <c r="AH202" s="11" t="e">
        <f t="shared" si="41"/>
        <v>#NUM!</v>
      </c>
      <c r="AI202" s="65"/>
    </row>
    <row r="203" spans="1:35">
      <c r="A203" s="86" t="str">
        <f t="shared" si="50"/>
        <v/>
      </c>
      <c r="B203" s="87"/>
      <c r="C203" s="258"/>
      <c r="D203" s="92"/>
      <c r="E203" s="88" t="e">
        <f t="shared" si="43"/>
        <v>#NUM!</v>
      </c>
      <c r="W203" s="7" t="str">
        <f t="shared" si="51"/>
        <v/>
      </c>
      <c r="X203" s="12" t="e">
        <f t="shared" si="44"/>
        <v>#NUM!</v>
      </c>
      <c r="Y203" s="7" t="e">
        <f t="shared" ref="Y203:Y266" si="53">IF(OR(AA202=1,AA203=1),"",W203)</f>
        <v>#NUM!</v>
      </c>
      <c r="Z203" s="7" t="str">
        <f t="shared" ref="Z203:Z266" si="54">IF(AND(ISNUMBER(E203),ISNUMBER(E202)),ABS(E202-E203),"")</f>
        <v/>
      </c>
      <c r="AA203" s="11" t="e">
        <f t="shared" si="52"/>
        <v>#NUM!</v>
      </c>
      <c r="AB203" s="14" t="e">
        <f t="shared" si="45"/>
        <v>#NUM!</v>
      </c>
      <c r="AC203" s="11" t="e">
        <f t="shared" si="46"/>
        <v>#NUM!</v>
      </c>
      <c r="AD203" s="14" t="e">
        <f t="shared" si="47"/>
        <v>#NUM!</v>
      </c>
      <c r="AE203" s="11" t="e">
        <f t="shared" si="42"/>
        <v>#NUM!</v>
      </c>
      <c r="AF203" s="14" t="e">
        <f t="shared" si="48"/>
        <v>#NUM!</v>
      </c>
      <c r="AG203" s="11" t="e">
        <f t="shared" si="49"/>
        <v>#NUM!</v>
      </c>
      <c r="AH203" s="11" t="e">
        <f t="shared" ref="AH203:AH266" si="55">CHOOSE(5+AG202+3*AG203,AH202-1,IF(AH202&lt;0,AH202-1,-1),-1,AH202,AH202,AH202,1,IF(AH202&gt;0,AH202+1,1),AH202+1)</f>
        <v>#NUM!</v>
      </c>
      <c r="AI203" s="65"/>
    </row>
    <row r="204" spans="1:35">
      <c r="A204" s="86" t="str">
        <f t="shared" si="50"/>
        <v/>
      </c>
      <c r="B204" s="87"/>
      <c r="C204" s="258"/>
      <c r="D204" s="92"/>
      <c r="E204" s="88" t="e">
        <f t="shared" si="43"/>
        <v>#NUM!</v>
      </c>
      <c r="W204" s="7" t="str">
        <f t="shared" si="51"/>
        <v/>
      </c>
      <c r="X204" s="12" t="e">
        <f t="shared" si="44"/>
        <v>#NUM!</v>
      </c>
      <c r="Y204" s="7" t="e">
        <f t="shared" si="53"/>
        <v>#NUM!</v>
      </c>
      <c r="Z204" s="7" t="str">
        <f t="shared" si="54"/>
        <v/>
      </c>
      <c r="AA204" s="11" t="e">
        <f t="shared" si="52"/>
        <v>#NUM!</v>
      </c>
      <c r="AB204" s="14" t="e">
        <f t="shared" si="45"/>
        <v>#NUM!</v>
      </c>
      <c r="AC204" s="11" t="e">
        <f t="shared" si="46"/>
        <v>#NUM!</v>
      </c>
      <c r="AD204" s="14" t="e">
        <f t="shared" si="47"/>
        <v>#NUM!</v>
      </c>
      <c r="AE204" s="11" t="e">
        <f t="shared" si="42"/>
        <v>#NUM!</v>
      </c>
      <c r="AF204" s="14" t="e">
        <f t="shared" si="48"/>
        <v>#NUM!</v>
      </c>
      <c r="AG204" s="11" t="e">
        <f t="shared" si="49"/>
        <v>#NUM!</v>
      </c>
      <c r="AH204" s="11" t="e">
        <f t="shared" si="55"/>
        <v>#NUM!</v>
      </c>
      <c r="AI204" s="65"/>
    </row>
    <row r="205" spans="1:35">
      <c r="A205" s="86" t="str">
        <f t="shared" si="50"/>
        <v/>
      </c>
      <c r="B205" s="87"/>
      <c r="C205" s="258"/>
      <c r="D205" s="92"/>
      <c r="E205" s="88" t="e">
        <f t="shared" si="43"/>
        <v>#NUM!</v>
      </c>
      <c r="W205" s="7" t="str">
        <f t="shared" si="51"/>
        <v/>
      </c>
      <c r="X205" s="12" t="e">
        <f t="shared" si="44"/>
        <v>#NUM!</v>
      </c>
      <c r="Y205" s="7" t="e">
        <f t="shared" si="53"/>
        <v>#NUM!</v>
      </c>
      <c r="Z205" s="7" t="str">
        <f t="shared" si="54"/>
        <v/>
      </c>
      <c r="AA205" s="11" t="e">
        <f t="shared" si="52"/>
        <v>#NUM!</v>
      </c>
      <c r="AB205" s="14" t="e">
        <f t="shared" si="45"/>
        <v>#NUM!</v>
      </c>
      <c r="AC205" s="11" t="e">
        <f t="shared" si="46"/>
        <v>#NUM!</v>
      </c>
      <c r="AD205" s="14" t="e">
        <f t="shared" si="47"/>
        <v>#NUM!</v>
      </c>
      <c r="AE205" s="11" t="e">
        <f t="shared" si="42"/>
        <v>#NUM!</v>
      </c>
      <c r="AF205" s="14" t="e">
        <f t="shared" si="48"/>
        <v>#NUM!</v>
      </c>
      <c r="AG205" s="11" t="e">
        <f t="shared" si="49"/>
        <v>#NUM!</v>
      </c>
      <c r="AH205" s="11" t="e">
        <f t="shared" si="55"/>
        <v>#NUM!</v>
      </c>
      <c r="AI205" s="65"/>
    </row>
    <row r="206" spans="1:35">
      <c r="A206" s="86" t="str">
        <f t="shared" si="50"/>
        <v/>
      </c>
      <c r="B206" s="87"/>
      <c r="C206" s="258"/>
      <c r="D206" s="92"/>
      <c r="E206" s="88" t="e">
        <f t="shared" si="43"/>
        <v>#NUM!</v>
      </c>
      <c r="W206" s="7" t="str">
        <f t="shared" si="51"/>
        <v/>
      </c>
      <c r="X206" s="12" t="e">
        <f t="shared" si="44"/>
        <v>#NUM!</v>
      </c>
      <c r="Y206" s="7" t="e">
        <f t="shared" si="53"/>
        <v>#NUM!</v>
      </c>
      <c r="Z206" s="7" t="str">
        <f t="shared" si="54"/>
        <v/>
      </c>
      <c r="AA206" s="11" t="e">
        <f t="shared" si="52"/>
        <v>#NUM!</v>
      </c>
      <c r="AB206" s="14" t="e">
        <f t="shared" si="45"/>
        <v>#NUM!</v>
      </c>
      <c r="AC206" s="11" t="e">
        <f t="shared" si="46"/>
        <v>#NUM!</v>
      </c>
      <c r="AD206" s="14" t="e">
        <f t="shared" si="47"/>
        <v>#NUM!</v>
      </c>
      <c r="AE206" s="11" t="e">
        <f t="shared" si="42"/>
        <v>#NUM!</v>
      </c>
      <c r="AF206" s="14" t="e">
        <f t="shared" si="48"/>
        <v>#NUM!</v>
      </c>
      <c r="AG206" s="11" t="e">
        <f t="shared" si="49"/>
        <v>#NUM!</v>
      </c>
      <c r="AH206" s="11" t="e">
        <f t="shared" si="55"/>
        <v>#NUM!</v>
      </c>
      <c r="AI206" s="65"/>
    </row>
    <row r="207" spans="1:35">
      <c r="A207" s="86" t="str">
        <f t="shared" si="50"/>
        <v/>
      </c>
      <c r="B207" s="87"/>
      <c r="C207" s="258"/>
      <c r="D207" s="92"/>
      <c r="E207" s="88" t="e">
        <f t="shared" si="43"/>
        <v>#NUM!</v>
      </c>
      <c r="W207" s="7" t="str">
        <f t="shared" si="51"/>
        <v/>
      </c>
      <c r="X207" s="12" t="e">
        <f t="shared" si="44"/>
        <v>#NUM!</v>
      </c>
      <c r="Y207" s="7" t="e">
        <f t="shared" si="53"/>
        <v>#NUM!</v>
      </c>
      <c r="Z207" s="7" t="str">
        <f t="shared" si="54"/>
        <v/>
      </c>
      <c r="AA207" s="11" t="e">
        <f t="shared" si="52"/>
        <v>#NUM!</v>
      </c>
      <c r="AB207" s="14" t="e">
        <f t="shared" si="45"/>
        <v>#NUM!</v>
      </c>
      <c r="AC207" s="11" t="e">
        <f t="shared" si="46"/>
        <v>#NUM!</v>
      </c>
      <c r="AD207" s="14" t="e">
        <f t="shared" si="47"/>
        <v>#NUM!</v>
      </c>
      <c r="AE207" s="11" t="e">
        <f t="shared" si="42"/>
        <v>#NUM!</v>
      </c>
      <c r="AF207" s="14" t="e">
        <f t="shared" si="48"/>
        <v>#NUM!</v>
      </c>
      <c r="AG207" s="11" t="e">
        <f t="shared" si="49"/>
        <v>#NUM!</v>
      </c>
      <c r="AH207" s="11" t="e">
        <f t="shared" si="55"/>
        <v>#NUM!</v>
      </c>
      <c r="AI207" s="65"/>
    </row>
    <row r="208" spans="1:35">
      <c r="A208" s="86" t="str">
        <f t="shared" si="50"/>
        <v/>
      </c>
      <c r="B208" s="87"/>
      <c r="C208" s="258"/>
      <c r="D208" s="92"/>
      <c r="E208" s="88" t="e">
        <f t="shared" si="43"/>
        <v>#NUM!</v>
      </c>
      <c r="W208" s="7" t="str">
        <f t="shared" si="51"/>
        <v/>
      </c>
      <c r="X208" s="12" t="e">
        <f t="shared" si="44"/>
        <v>#NUM!</v>
      </c>
      <c r="Y208" s="7" t="e">
        <f t="shared" si="53"/>
        <v>#NUM!</v>
      </c>
      <c r="Z208" s="7" t="str">
        <f t="shared" si="54"/>
        <v/>
      </c>
      <c r="AA208" s="11" t="e">
        <f t="shared" si="52"/>
        <v>#NUM!</v>
      </c>
      <c r="AB208" s="14" t="e">
        <f t="shared" si="45"/>
        <v>#NUM!</v>
      </c>
      <c r="AC208" s="11" t="e">
        <f t="shared" si="46"/>
        <v>#NUM!</v>
      </c>
      <c r="AD208" s="14" t="e">
        <f t="shared" si="47"/>
        <v>#NUM!</v>
      </c>
      <c r="AE208" s="11" t="e">
        <f t="shared" si="42"/>
        <v>#NUM!</v>
      </c>
      <c r="AF208" s="14" t="e">
        <f t="shared" si="48"/>
        <v>#NUM!</v>
      </c>
      <c r="AG208" s="11" t="e">
        <f t="shared" si="49"/>
        <v>#NUM!</v>
      </c>
      <c r="AH208" s="11" t="e">
        <f t="shared" si="55"/>
        <v>#NUM!</v>
      </c>
      <c r="AI208" s="65"/>
    </row>
    <row r="209" spans="1:35">
      <c r="A209" s="86" t="str">
        <f t="shared" si="50"/>
        <v/>
      </c>
      <c r="B209" s="87"/>
      <c r="C209" s="258"/>
      <c r="D209" s="92"/>
      <c r="E209" s="88" t="e">
        <f t="shared" si="43"/>
        <v>#NUM!</v>
      </c>
      <c r="W209" s="7" t="str">
        <f t="shared" si="51"/>
        <v/>
      </c>
      <c r="X209" s="12" t="e">
        <f t="shared" si="44"/>
        <v>#NUM!</v>
      </c>
      <c r="Y209" s="7" t="e">
        <f t="shared" si="53"/>
        <v>#NUM!</v>
      </c>
      <c r="Z209" s="7" t="str">
        <f t="shared" si="54"/>
        <v/>
      </c>
      <c r="AA209" s="11" t="e">
        <f t="shared" si="52"/>
        <v>#NUM!</v>
      </c>
      <c r="AB209" s="14" t="e">
        <f t="shared" si="45"/>
        <v>#NUM!</v>
      </c>
      <c r="AC209" s="11" t="e">
        <f t="shared" si="46"/>
        <v>#NUM!</v>
      </c>
      <c r="AD209" s="14" t="e">
        <f t="shared" si="47"/>
        <v>#NUM!</v>
      </c>
      <c r="AE209" s="11" t="e">
        <f t="shared" si="42"/>
        <v>#NUM!</v>
      </c>
      <c r="AF209" s="14" t="e">
        <f t="shared" si="48"/>
        <v>#NUM!</v>
      </c>
      <c r="AG209" s="11" t="e">
        <f t="shared" si="49"/>
        <v>#NUM!</v>
      </c>
      <c r="AH209" s="11" t="e">
        <f t="shared" si="55"/>
        <v>#NUM!</v>
      </c>
      <c r="AI209" s="65"/>
    </row>
    <row r="210" spans="1:35">
      <c r="A210" s="86" t="str">
        <f t="shared" si="50"/>
        <v/>
      </c>
      <c r="B210" s="87"/>
      <c r="C210" s="258"/>
      <c r="D210" s="92"/>
      <c r="E210" s="88" t="e">
        <f t="shared" si="43"/>
        <v>#NUM!</v>
      </c>
      <c r="W210" s="7" t="str">
        <f t="shared" si="51"/>
        <v/>
      </c>
      <c r="X210" s="12" t="e">
        <f t="shared" si="44"/>
        <v>#NUM!</v>
      </c>
      <c r="Y210" s="7" t="e">
        <f t="shared" si="53"/>
        <v>#NUM!</v>
      </c>
      <c r="Z210" s="7" t="str">
        <f t="shared" si="54"/>
        <v/>
      </c>
      <c r="AA210" s="11" t="e">
        <f t="shared" si="52"/>
        <v>#NUM!</v>
      </c>
      <c r="AB210" s="14" t="e">
        <f t="shared" si="45"/>
        <v>#NUM!</v>
      </c>
      <c r="AC210" s="11" t="e">
        <f t="shared" si="46"/>
        <v>#NUM!</v>
      </c>
      <c r="AD210" s="14" t="e">
        <f t="shared" si="47"/>
        <v>#NUM!</v>
      </c>
      <c r="AE210" s="11" t="e">
        <f t="shared" si="42"/>
        <v>#NUM!</v>
      </c>
      <c r="AF210" s="14" t="e">
        <f t="shared" si="48"/>
        <v>#NUM!</v>
      </c>
      <c r="AG210" s="11" t="e">
        <f t="shared" si="49"/>
        <v>#NUM!</v>
      </c>
      <c r="AH210" s="11" t="e">
        <f t="shared" si="55"/>
        <v>#NUM!</v>
      </c>
      <c r="AI210" s="65"/>
    </row>
    <row r="211" spans="1:35">
      <c r="A211" s="86" t="str">
        <f t="shared" si="50"/>
        <v/>
      </c>
      <c r="B211" s="87"/>
      <c r="C211" s="258"/>
      <c r="D211" s="92"/>
      <c r="E211" s="88" t="e">
        <f t="shared" si="43"/>
        <v>#NUM!</v>
      </c>
      <c r="W211" s="7" t="str">
        <f t="shared" si="51"/>
        <v/>
      </c>
      <c r="X211" s="12" t="e">
        <f t="shared" si="44"/>
        <v>#NUM!</v>
      </c>
      <c r="Y211" s="7" t="e">
        <f t="shared" si="53"/>
        <v>#NUM!</v>
      </c>
      <c r="Z211" s="7" t="str">
        <f t="shared" si="54"/>
        <v/>
      </c>
      <c r="AA211" s="11" t="e">
        <f t="shared" si="52"/>
        <v>#NUM!</v>
      </c>
      <c r="AB211" s="14" t="e">
        <f t="shared" si="45"/>
        <v>#NUM!</v>
      </c>
      <c r="AC211" s="11" t="e">
        <f t="shared" si="46"/>
        <v>#NUM!</v>
      </c>
      <c r="AD211" s="14" t="e">
        <f t="shared" si="47"/>
        <v>#NUM!</v>
      </c>
      <c r="AE211" s="11" t="e">
        <f t="shared" si="42"/>
        <v>#NUM!</v>
      </c>
      <c r="AF211" s="14" t="e">
        <f t="shared" si="48"/>
        <v>#NUM!</v>
      </c>
      <c r="AG211" s="11" t="e">
        <f t="shared" si="49"/>
        <v>#NUM!</v>
      </c>
      <c r="AH211" s="11" t="e">
        <f t="shared" si="55"/>
        <v>#NUM!</v>
      </c>
      <c r="AI211" s="65"/>
    </row>
    <row r="212" spans="1:35">
      <c r="A212" s="86" t="str">
        <f t="shared" si="50"/>
        <v/>
      </c>
      <c r="B212" s="87"/>
      <c r="C212" s="258"/>
      <c r="D212" s="92"/>
      <c r="E212" s="88" t="e">
        <f t="shared" si="43"/>
        <v>#NUM!</v>
      </c>
      <c r="W212" s="7" t="str">
        <f t="shared" si="51"/>
        <v/>
      </c>
      <c r="X212" s="12" t="e">
        <f t="shared" si="44"/>
        <v>#NUM!</v>
      </c>
      <c r="Y212" s="7" t="e">
        <f t="shared" si="53"/>
        <v>#NUM!</v>
      </c>
      <c r="Z212" s="7" t="str">
        <f t="shared" si="54"/>
        <v/>
      </c>
      <c r="AA212" s="11" t="e">
        <f t="shared" si="52"/>
        <v>#NUM!</v>
      </c>
      <c r="AB212" s="14" t="e">
        <f t="shared" si="45"/>
        <v>#NUM!</v>
      </c>
      <c r="AC212" s="11" t="e">
        <f t="shared" si="46"/>
        <v>#NUM!</v>
      </c>
      <c r="AD212" s="14" t="e">
        <f t="shared" si="47"/>
        <v>#NUM!</v>
      </c>
      <c r="AE212" s="11" t="e">
        <f t="shared" si="42"/>
        <v>#NUM!</v>
      </c>
      <c r="AF212" s="14" t="e">
        <f t="shared" si="48"/>
        <v>#NUM!</v>
      </c>
      <c r="AG212" s="11" t="e">
        <f t="shared" si="49"/>
        <v>#NUM!</v>
      </c>
      <c r="AH212" s="11" t="e">
        <f t="shared" si="55"/>
        <v>#NUM!</v>
      </c>
      <c r="AI212" s="65"/>
    </row>
    <row r="213" spans="1:35">
      <c r="A213" s="86" t="str">
        <f t="shared" si="50"/>
        <v/>
      </c>
      <c r="B213" s="87"/>
      <c r="C213" s="258"/>
      <c r="D213" s="92"/>
      <c r="E213" s="88" t="e">
        <f t="shared" si="43"/>
        <v>#NUM!</v>
      </c>
      <c r="W213" s="7" t="str">
        <f t="shared" si="51"/>
        <v/>
      </c>
      <c r="X213" s="12" t="e">
        <f t="shared" si="44"/>
        <v>#NUM!</v>
      </c>
      <c r="Y213" s="7" t="e">
        <f t="shared" si="53"/>
        <v>#NUM!</v>
      </c>
      <c r="Z213" s="7" t="str">
        <f t="shared" si="54"/>
        <v/>
      </c>
      <c r="AA213" s="11" t="e">
        <f t="shared" si="52"/>
        <v>#NUM!</v>
      </c>
      <c r="AB213" s="14" t="e">
        <f t="shared" si="45"/>
        <v>#NUM!</v>
      </c>
      <c r="AC213" s="11" t="e">
        <f t="shared" si="46"/>
        <v>#NUM!</v>
      </c>
      <c r="AD213" s="14" t="e">
        <f t="shared" si="47"/>
        <v>#NUM!</v>
      </c>
      <c r="AE213" s="11" t="e">
        <f t="shared" si="42"/>
        <v>#NUM!</v>
      </c>
      <c r="AF213" s="14" t="e">
        <f t="shared" si="48"/>
        <v>#NUM!</v>
      </c>
      <c r="AG213" s="11" t="e">
        <f t="shared" si="49"/>
        <v>#NUM!</v>
      </c>
      <c r="AH213" s="11" t="e">
        <f t="shared" si="55"/>
        <v>#NUM!</v>
      </c>
      <c r="AI213" s="65"/>
    </row>
    <row r="214" spans="1:35">
      <c r="A214" s="86" t="str">
        <f t="shared" si="50"/>
        <v/>
      </c>
      <c r="B214" s="87"/>
      <c r="C214" s="258"/>
      <c r="D214" s="92"/>
      <c r="E214" s="88" t="e">
        <f t="shared" si="43"/>
        <v>#NUM!</v>
      </c>
      <c r="W214" s="7" t="str">
        <f t="shared" si="51"/>
        <v/>
      </c>
      <c r="X214" s="12" t="e">
        <f t="shared" si="44"/>
        <v>#NUM!</v>
      </c>
      <c r="Y214" s="7" t="e">
        <f t="shared" si="53"/>
        <v>#NUM!</v>
      </c>
      <c r="Z214" s="7" t="str">
        <f t="shared" si="54"/>
        <v/>
      </c>
      <c r="AA214" s="11" t="e">
        <f t="shared" si="52"/>
        <v>#NUM!</v>
      </c>
      <c r="AB214" s="14" t="e">
        <f t="shared" si="45"/>
        <v>#NUM!</v>
      </c>
      <c r="AC214" s="11" t="e">
        <f t="shared" si="46"/>
        <v>#NUM!</v>
      </c>
      <c r="AD214" s="14" t="e">
        <f t="shared" si="47"/>
        <v>#NUM!</v>
      </c>
      <c r="AE214" s="11" t="e">
        <f t="shared" si="42"/>
        <v>#NUM!</v>
      </c>
      <c r="AF214" s="14" t="e">
        <f t="shared" si="48"/>
        <v>#NUM!</v>
      </c>
      <c r="AG214" s="11" t="e">
        <f t="shared" si="49"/>
        <v>#NUM!</v>
      </c>
      <c r="AH214" s="11" t="e">
        <f t="shared" si="55"/>
        <v>#NUM!</v>
      </c>
      <c r="AI214" s="65"/>
    </row>
    <row r="215" spans="1:35">
      <c r="A215" s="86" t="str">
        <f t="shared" si="50"/>
        <v/>
      </c>
      <c r="B215" s="87"/>
      <c r="C215" s="258"/>
      <c r="D215" s="92"/>
      <c r="E215" s="88" t="e">
        <f t="shared" si="43"/>
        <v>#NUM!</v>
      </c>
      <c r="W215" s="7" t="str">
        <f t="shared" si="51"/>
        <v/>
      </c>
      <c r="X215" s="12" t="e">
        <f t="shared" si="44"/>
        <v>#NUM!</v>
      </c>
      <c r="Y215" s="7" t="e">
        <f t="shared" si="53"/>
        <v>#NUM!</v>
      </c>
      <c r="Z215" s="7" t="str">
        <f t="shared" si="54"/>
        <v/>
      </c>
      <c r="AA215" s="11" t="e">
        <f t="shared" si="52"/>
        <v>#NUM!</v>
      </c>
      <c r="AB215" s="14" t="e">
        <f t="shared" si="45"/>
        <v>#NUM!</v>
      </c>
      <c r="AC215" s="11" t="e">
        <f t="shared" si="46"/>
        <v>#NUM!</v>
      </c>
      <c r="AD215" s="14" t="e">
        <f t="shared" si="47"/>
        <v>#NUM!</v>
      </c>
      <c r="AE215" s="11" t="e">
        <f t="shared" si="42"/>
        <v>#NUM!</v>
      </c>
      <c r="AF215" s="14" t="e">
        <f t="shared" si="48"/>
        <v>#NUM!</v>
      </c>
      <c r="AG215" s="11" t="e">
        <f t="shared" si="49"/>
        <v>#NUM!</v>
      </c>
      <c r="AH215" s="11" t="e">
        <f t="shared" si="55"/>
        <v>#NUM!</v>
      </c>
      <c r="AI215" s="65"/>
    </row>
    <row r="216" spans="1:35">
      <c r="A216" s="86" t="str">
        <f t="shared" si="50"/>
        <v/>
      </c>
      <c r="B216" s="87"/>
      <c r="C216" s="258"/>
      <c r="D216" s="92"/>
      <c r="E216" s="88" t="e">
        <f t="shared" si="43"/>
        <v>#NUM!</v>
      </c>
      <c r="W216" s="7" t="str">
        <f t="shared" si="51"/>
        <v/>
      </c>
      <c r="X216" s="12" t="e">
        <f t="shared" si="44"/>
        <v>#NUM!</v>
      </c>
      <c r="Y216" s="7" t="e">
        <f t="shared" si="53"/>
        <v>#NUM!</v>
      </c>
      <c r="Z216" s="7" t="str">
        <f t="shared" si="54"/>
        <v/>
      </c>
      <c r="AA216" s="11" t="e">
        <f t="shared" si="52"/>
        <v>#NUM!</v>
      </c>
      <c r="AB216" s="14" t="e">
        <f t="shared" si="45"/>
        <v>#NUM!</v>
      </c>
      <c r="AC216" s="11" t="e">
        <f t="shared" si="46"/>
        <v>#NUM!</v>
      </c>
      <c r="AD216" s="14" t="e">
        <f t="shared" si="47"/>
        <v>#NUM!</v>
      </c>
      <c r="AE216" s="11" t="e">
        <f t="shared" si="42"/>
        <v>#NUM!</v>
      </c>
      <c r="AF216" s="14" t="e">
        <f t="shared" si="48"/>
        <v>#NUM!</v>
      </c>
      <c r="AG216" s="11" t="e">
        <f t="shared" si="49"/>
        <v>#NUM!</v>
      </c>
      <c r="AH216" s="11" t="e">
        <f t="shared" si="55"/>
        <v>#NUM!</v>
      </c>
      <c r="AI216" s="65"/>
    </row>
    <row r="217" spans="1:35">
      <c r="A217" s="86" t="str">
        <f t="shared" si="50"/>
        <v/>
      </c>
      <c r="B217" s="87"/>
      <c r="C217" s="258"/>
      <c r="D217" s="92"/>
      <c r="E217" s="88" t="e">
        <f t="shared" si="43"/>
        <v>#NUM!</v>
      </c>
      <c r="W217" s="7" t="str">
        <f t="shared" si="51"/>
        <v/>
      </c>
      <c r="X217" s="12" t="e">
        <f t="shared" si="44"/>
        <v>#NUM!</v>
      </c>
      <c r="Y217" s="7" t="e">
        <f t="shared" si="53"/>
        <v>#NUM!</v>
      </c>
      <c r="Z217" s="7" t="str">
        <f t="shared" si="54"/>
        <v/>
      </c>
      <c r="AA217" s="11" t="e">
        <f t="shared" si="52"/>
        <v>#NUM!</v>
      </c>
      <c r="AB217" s="14" t="e">
        <f t="shared" si="45"/>
        <v>#NUM!</v>
      </c>
      <c r="AC217" s="11" t="e">
        <f t="shared" si="46"/>
        <v>#NUM!</v>
      </c>
      <c r="AD217" s="14" t="e">
        <f t="shared" si="47"/>
        <v>#NUM!</v>
      </c>
      <c r="AE217" s="11" t="e">
        <f t="shared" si="42"/>
        <v>#NUM!</v>
      </c>
      <c r="AF217" s="14" t="e">
        <f t="shared" si="48"/>
        <v>#NUM!</v>
      </c>
      <c r="AG217" s="11" t="e">
        <f t="shared" si="49"/>
        <v>#NUM!</v>
      </c>
      <c r="AH217" s="11" t="e">
        <f t="shared" si="55"/>
        <v>#NUM!</v>
      </c>
      <c r="AI217" s="65"/>
    </row>
    <row r="218" spans="1:35">
      <c r="A218" s="86" t="str">
        <f t="shared" si="50"/>
        <v/>
      </c>
      <c r="B218" s="87"/>
      <c r="C218" s="258"/>
      <c r="D218" s="92"/>
      <c r="E218" s="88" t="e">
        <f t="shared" si="43"/>
        <v>#NUM!</v>
      </c>
      <c r="W218" s="7" t="str">
        <f t="shared" si="51"/>
        <v/>
      </c>
      <c r="X218" s="12" t="e">
        <f t="shared" si="44"/>
        <v>#NUM!</v>
      </c>
      <c r="Y218" s="7" t="e">
        <f t="shared" si="53"/>
        <v>#NUM!</v>
      </c>
      <c r="Z218" s="7" t="str">
        <f t="shared" si="54"/>
        <v/>
      </c>
      <c r="AA218" s="11" t="e">
        <f t="shared" si="52"/>
        <v>#NUM!</v>
      </c>
      <c r="AB218" s="14" t="e">
        <f t="shared" si="45"/>
        <v>#NUM!</v>
      </c>
      <c r="AC218" s="11" t="e">
        <f t="shared" si="46"/>
        <v>#NUM!</v>
      </c>
      <c r="AD218" s="14" t="e">
        <f t="shared" si="47"/>
        <v>#NUM!</v>
      </c>
      <c r="AE218" s="11" t="e">
        <f t="shared" si="42"/>
        <v>#NUM!</v>
      </c>
      <c r="AF218" s="14" t="e">
        <f t="shared" si="48"/>
        <v>#NUM!</v>
      </c>
      <c r="AG218" s="11" t="e">
        <f t="shared" si="49"/>
        <v>#NUM!</v>
      </c>
      <c r="AH218" s="11" t="e">
        <f t="shared" si="55"/>
        <v>#NUM!</v>
      </c>
      <c r="AI218" s="65"/>
    </row>
    <row r="219" spans="1:35">
      <c r="A219" s="86" t="str">
        <f t="shared" si="50"/>
        <v/>
      </c>
      <c r="B219" s="87"/>
      <c r="C219" s="258"/>
      <c r="D219" s="92"/>
      <c r="E219" s="88" t="e">
        <f t="shared" si="43"/>
        <v>#NUM!</v>
      </c>
      <c r="W219" s="7" t="str">
        <f t="shared" si="51"/>
        <v/>
      </c>
      <c r="X219" s="12" t="e">
        <f t="shared" si="44"/>
        <v>#NUM!</v>
      </c>
      <c r="Y219" s="7" t="e">
        <f t="shared" si="53"/>
        <v>#NUM!</v>
      </c>
      <c r="Z219" s="7" t="str">
        <f t="shared" si="54"/>
        <v/>
      </c>
      <c r="AA219" s="11" t="e">
        <f t="shared" si="52"/>
        <v>#NUM!</v>
      </c>
      <c r="AB219" s="14" t="e">
        <f t="shared" si="45"/>
        <v>#NUM!</v>
      </c>
      <c r="AC219" s="11" t="e">
        <f t="shared" si="46"/>
        <v>#NUM!</v>
      </c>
      <c r="AD219" s="14" t="e">
        <f t="shared" si="47"/>
        <v>#NUM!</v>
      </c>
      <c r="AE219" s="11" t="e">
        <f t="shared" si="42"/>
        <v>#NUM!</v>
      </c>
      <c r="AF219" s="14" t="e">
        <f t="shared" si="48"/>
        <v>#NUM!</v>
      </c>
      <c r="AG219" s="11" t="e">
        <f t="shared" si="49"/>
        <v>#NUM!</v>
      </c>
      <c r="AH219" s="11" t="e">
        <f t="shared" si="55"/>
        <v>#NUM!</v>
      </c>
      <c r="AI219" s="65"/>
    </row>
    <row r="220" spans="1:35">
      <c r="A220" s="86" t="str">
        <f t="shared" si="50"/>
        <v/>
      </c>
      <c r="B220" s="87"/>
      <c r="C220" s="258"/>
      <c r="D220" s="92"/>
      <c r="E220" s="88" t="e">
        <f t="shared" si="43"/>
        <v>#NUM!</v>
      </c>
      <c r="W220" s="7" t="str">
        <f t="shared" si="51"/>
        <v/>
      </c>
      <c r="X220" s="12" t="e">
        <f t="shared" si="44"/>
        <v>#NUM!</v>
      </c>
      <c r="Y220" s="7" t="e">
        <f t="shared" si="53"/>
        <v>#NUM!</v>
      </c>
      <c r="Z220" s="7" t="str">
        <f t="shared" si="54"/>
        <v/>
      </c>
      <c r="AA220" s="11" t="e">
        <f t="shared" si="52"/>
        <v>#NUM!</v>
      </c>
      <c r="AB220" s="14" t="e">
        <f t="shared" si="45"/>
        <v>#NUM!</v>
      </c>
      <c r="AC220" s="11" t="e">
        <f t="shared" si="46"/>
        <v>#NUM!</v>
      </c>
      <c r="AD220" s="14" t="e">
        <f t="shared" si="47"/>
        <v>#NUM!</v>
      </c>
      <c r="AE220" s="11" t="e">
        <f t="shared" si="42"/>
        <v>#NUM!</v>
      </c>
      <c r="AF220" s="14" t="e">
        <f t="shared" si="48"/>
        <v>#NUM!</v>
      </c>
      <c r="AG220" s="11" t="e">
        <f t="shared" si="49"/>
        <v>#NUM!</v>
      </c>
      <c r="AH220" s="11" t="e">
        <f t="shared" si="55"/>
        <v>#NUM!</v>
      </c>
      <c r="AI220" s="65"/>
    </row>
    <row r="221" spans="1:35">
      <c r="A221" s="86" t="str">
        <f t="shared" si="50"/>
        <v/>
      </c>
      <c r="B221" s="87"/>
      <c r="C221" s="258"/>
      <c r="D221" s="92"/>
      <c r="E221" s="88" t="e">
        <f t="shared" si="43"/>
        <v>#NUM!</v>
      </c>
      <c r="W221" s="7" t="str">
        <f t="shared" si="51"/>
        <v/>
      </c>
      <c r="X221" s="12" t="e">
        <f t="shared" si="44"/>
        <v>#NUM!</v>
      </c>
      <c r="Y221" s="7" t="e">
        <f t="shared" si="53"/>
        <v>#NUM!</v>
      </c>
      <c r="Z221" s="7" t="str">
        <f t="shared" si="54"/>
        <v/>
      </c>
      <c r="AA221" s="11" t="e">
        <f t="shared" si="52"/>
        <v>#NUM!</v>
      </c>
      <c r="AB221" s="14" t="e">
        <f t="shared" si="45"/>
        <v>#NUM!</v>
      </c>
      <c r="AC221" s="11" t="e">
        <f t="shared" si="46"/>
        <v>#NUM!</v>
      </c>
      <c r="AD221" s="14" t="e">
        <f t="shared" si="47"/>
        <v>#NUM!</v>
      </c>
      <c r="AE221" s="11" t="e">
        <f t="shared" si="42"/>
        <v>#NUM!</v>
      </c>
      <c r="AF221" s="14" t="e">
        <f t="shared" si="48"/>
        <v>#NUM!</v>
      </c>
      <c r="AG221" s="11" t="e">
        <f t="shared" si="49"/>
        <v>#NUM!</v>
      </c>
      <c r="AH221" s="11" t="e">
        <f t="shared" si="55"/>
        <v>#NUM!</v>
      </c>
      <c r="AI221" s="65"/>
    </row>
    <row r="222" spans="1:35">
      <c r="A222" s="86" t="str">
        <f t="shared" si="50"/>
        <v/>
      </c>
      <c r="B222" s="87"/>
      <c r="C222" s="258"/>
      <c r="D222" s="92"/>
      <c r="E222" s="88" t="e">
        <f t="shared" si="43"/>
        <v>#NUM!</v>
      </c>
      <c r="W222" s="7" t="str">
        <f t="shared" si="51"/>
        <v/>
      </c>
      <c r="X222" s="12" t="e">
        <f t="shared" si="44"/>
        <v>#NUM!</v>
      </c>
      <c r="Y222" s="7" t="e">
        <f t="shared" si="53"/>
        <v>#NUM!</v>
      </c>
      <c r="Z222" s="7" t="str">
        <f t="shared" si="54"/>
        <v/>
      </c>
      <c r="AA222" s="11" t="e">
        <f t="shared" si="52"/>
        <v>#NUM!</v>
      </c>
      <c r="AB222" s="14" t="e">
        <f t="shared" si="45"/>
        <v>#NUM!</v>
      </c>
      <c r="AC222" s="11" t="e">
        <f t="shared" si="46"/>
        <v>#NUM!</v>
      </c>
      <c r="AD222" s="14" t="e">
        <f t="shared" si="47"/>
        <v>#NUM!</v>
      </c>
      <c r="AE222" s="11" t="e">
        <f t="shared" si="42"/>
        <v>#NUM!</v>
      </c>
      <c r="AF222" s="14" t="e">
        <f t="shared" si="48"/>
        <v>#NUM!</v>
      </c>
      <c r="AG222" s="11" t="e">
        <f t="shared" si="49"/>
        <v>#NUM!</v>
      </c>
      <c r="AH222" s="11" t="e">
        <f t="shared" si="55"/>
        <v>#NUM!</v>
      </c>
      <c r="AI222" s="65"/>
    </row>
    <row r="223" spans="1:35">
      <c r="A223" s="86" t="str">
        <f t="shared" si="50"/>
        <v/>
      </c>
      <c r="B223" s="87"/>
      <c r="C223" s="258"/>
      <c r="D223" s="92"/>
      <c r="E223" s="88" t="e">
        <f t="shared" si="43"/>
        <v>#NUM!</v>
      </c>
      <c r="W223" s="7" t="str">
        <f t="shared" si="51"/>
        <v/>
      </c>
      <c r="X223" s="12" t="e">
        <f t="shared" si="44"/>
        <v>#NUM!</v>
      </c>
      <c r="Y223" s="7" t="e">
        <f t="shared" si="53"/>
        <v>#NUM!</v>
      </c>
      <c r="Z223" s="7" t="str">
        <f t="shared" si="54"/>
        <v/>
      </c>
      <c r="AA223" s="11" t="e">
        <f t="shared" si="52"/>
        <v>#NUM!</v>
      </c>
      <c r="AB223" s="14" t="e">
        <f t="shared" si="45"/>
        <v>#NUM!</v>
      </c>
      <c r="AC223" s="11" t="e">
        <f t="shared" si="46"/>
        <v>#NUM!</v>
      </c>
      <c r="AD223" s="14" t="e">
        <f t="shared" si="47"/>
        <v>#NUM!</v>
      </c>
      <c r="AE223" s="11" t="e">
        <f t="shared" si="42"/>
        <v>#NUM!</v>
      </c>
      <c r="AF223" s="14" t="e">
        <f t="shared" si="48"/>
        <v>#NUM!</v>
      </c>
      <c r="AG223" s="11" t="e">
        <f t="shared" si="49"/>
        <v>#NUM!</v>
      </c>
      <c r="AH223" s="11" t="e">
        <f t="shared" si="55"/>
        <v>#NUM!</v>
      </c>
      <c r="AI223" s="65"/>
    </row>
    <row r="224" spans="1:35">
      <c r="A224" s="86" t="str">
        <f t="shared" si="50"/>
        <v/>
      </c>
      <c r="B224" s="87"/>
      <c r="C224" s="258"/>
      <c r="D224" s="92"/>
      <c r="E224" s="88" t="e">
        <f t="shared" si="43"/>
        <v>#NUM!</v>
      </c>
      <c r="W224" s="7" t="str">
        <f t="shared" si="51"/>
        <v/>
      </c>
      <c r="X224" s="12" t="e">
        <f t="shared" si="44"/>
        <v>#NUM!</v>
      </c>
      <c r="Y224" s="7" t="e">
        <f t="shared" si="53"/>
        <v>#NUM!</v>
      </c>
      <c r="Z224" s="7" t="str">
        <f t="shared" si="54"/>
        <v/>
      </c>
      <c r="AA224" s="11" t="e">
        <f t="shared" si="52"/>
        <v>#NUM!</v>
      </c>
      <c r="AB224" s="14" t="e">
        <f t="shared" si="45"/>
        <v>#NUM!</v>
      </c>
      <c r="AC224" s="11" t="e">
        <f t="shared" si="46"/>
        <v>#NUM!</v>
      </c>
      <c r="AD224" s="14" t="e">
        <f t="shared" si="47"/>
        <v>#NUM!</v>
      </c>
      <c r="AE224" s="11" t="e">
        <f t="shared" si="42"/>
        <v>#NUM!</v>
      </c>
      <c r="AF224" s="14" t="e">
        <f t="shared" si="48"/>
        <v>#NUM!</v>
      </c>
      <c r="AG224" s="11" t="e">
        <f t="shared" si="49"/>
        <v>#NUM!</v>
      </c>
      <c r="AH224" s="11" t="e">
        <f t="shared" si="55"/>
        <v>#NUM!</v>
      </c>
      <c r="AI224" s="65"/>
    </row>
    <row r="225" spans="1:35">
      <c r="A225" s="86" t="str">
        <f t="shared" si="50"/>
        <v/>
      </c>
      <c r="B225" s="87"/>
      <c r="C225" s="258"/>
      <c r="D225" s="92"/>
      <c r="E225" s="88" t="e">
        <f t="shared" si="43"/>
        <v>#NUM!</v>
      </c>
      <c r="W225" s="7" t="str">
        <f t="shared" si="51"/>
        <v/>
      </c>
      <c r="X225" s="12" t="e">
        <f t="shared" si="44"/>
        <v>#NUM!</v>
      </c>
      <c r="Y225" s="7" t="e">
        <f t="shared" si="53"/>
        <v>#NUM!</v>
      </c>
      <c r="Z225" s="7" t="str">
        <f t="shared" si="54"/>
        <v/>
      </c>
      <c r="AA225" s="11" t="e">
        <f t="shared" si="52"/>
        <v>#NUM!</v>
      </c>
      <c r="AB225" s="14" t="e">
        <f t="shared" si="45"/>
        <v>#NUM!</v>
      </c>
      <c r="AC225" s="11" t="e">
        <f t="shared" si="46"/>
        <v>#NUM!</v>
      </c>
      <c r="AD225" s="14" t="e">
        <f t="shared" si="47"/>
        <v>#NUM!</v>
      </c>
      <c r="AE225" s="11" t="e">
        <f t="shared" si="42"/>
        <v>#NUM!</v>
      </c>
      <c r="AF225" s="14" t="e">
        <f t="shared" si="48"/>
        <v>#NUM!</v>
      </c>
      <c r="AG225" s="11" t="e">
        <f t="shared" si="49"/>
        <v>#NUM!</v>
      </c>
      <c r="AH225" s="11" t="e">
        <f t="shared" si="55"/>
        <v>#NUM!</v>
      </c>
      <c r="AI225" s="65"/>
    </row>
    <row r="226" spans="1:35">
      <c r="A226" s="86" t="str">
        <f t="shared" si="50"/>
        <v/>
      </c>
      <c r="B226" s="87"/>
      <c r="C226" s="258"/>
      <c r="D226" s="92"/>
      <c r="E226" s="88" t="e">
        <f t="shared" si="43"/>
        <v>#NUM!</v>
      </c>
      <c r="W226" s="7" t="str">
        <f t="shared" si="51"/>
        <v/>
      </c>
      <c r="X226" s="12" t="e">
        <f t="shared" si="44"/>
        <v>#NUM!</v>
      </c>
      <c r="Y226" s="7" t="e">
        <f t="shared" si="53"/>
        <v>#NUM!</v>
      </c>
      <c r="Z226" s="7" t="str">
        <f t="shared" si="54"/>
        <v/>
      </c>
      <c r="AA226" s="11" t="e">
        <f t="shared" si="52"/>
        <v>#NUM!</v>
      </c>
      <c r="AB226" s="14" t="e">
        <f t="shared" si="45"/>
        <v>#NUM!</v>
      </c>
      <c r="AC226" s="11" t="e">
        <f t="shared" si="46"/>
        <v>#NUM!</v>
      </c>
      <c r="AD226" s="14" t="e">
        <f t="shared" si="47"/>
        <v>#NUM!</v>
      </c>
      <c r="AE226" s="11" t="e">
        <f t="shared" si="42"/>
        <v>#NUM!</v>
      </c>
      <c r="AF226" s="14" t="e">
        <f t="shared" si="48"/>
        <v>#NUM!</v>
      </c>
      <c r="AG226" s="11" t="e">
        <f t="shared" si="49"/>
        <v>#NUM!</v>
      </c>
      <c r="AH226" s="11" t="e">
        <f t="shared" si="55"/>
        <v>#NUM!</v>
      </c>
      <c r="AI226" s="65"/>
    </row>
    <row r="227" spans="1:35">
      <c r="A227" s="86" t="str">
        <f t="shared" si="50"/>
        <v/>
      </c>
      <c r="B227" s="87"/>
      <c r="C227" s="258"/>
      <c r="D227" s="92"/>
      <c r="E227" s="88" t="e">
        <f t="shared" si="43"/>
        <v>#NUM!</v>
      </c>
      <c r="W227" s="7" t="str">
        <f t="shared" si="51"/>
        <v/>
      </c>
      <c r="X227" s="12" t="e">
        <f t="shared" si="44"/>
        <v>#NUM!</v>
      </c>
      <c r="Y227" s="7" t="e">
        <f t="shared" si="53"/>
        <v>#NUM!</v>
      </c>
      <c r="Z227" s="7" t="str">
        <f t="shared" si="54"/>
        <v/>
      </c>
      <c r="AA227" s="11" t="e">
        <f t="shared" si="52"/>
        <v>#NUM!</v>
      </c>
      <c r="AB227" s="14" t="e">
        <f t="shared" si="45"/>
        <v>#NUM!</v>
      </c>
      <c r="AC227" s="11" t="e">
        <f t="shared" si="46"/>
        <v>#NUM!</v>
      </c>
      <c r="AD227" s="14" t="e">
        <f t="shared" si="47"/>
        <v>#NUM!</v>
      </c>
      <c r="AE227" s="11" t="e">
        <f t="shared" si="42"/>
        <v>#NUM!</v>
      </c>
      <c r="AF227" s="14" t="e">
        <f t="shared" si="48"/>
        <v>#NUM!</v>
      </c>
      <c r="AG227" s="11" t="e">
        <f t="shared" si="49"/>
        <v>#NUM!</v>
      </c>
      <c r="AH227" s="11" t="e">
        <f t="shared" si="55"/>
        <v>#NUM!</v>
      </c>
      <c r="AI227" s="65"/>
    </row>
    <row r="228" spans="1:35">
      <c r="A228" s="86" t="str">
        <f t="shared" si="50"/>
        <v/>
      </c>
      <c r="B228" s="87"/>
      <c r="C228" s="258"/>
      <c r="D228" s="92"/>
      <c r="E228" s="88" t="e">
        <f t="shared" si="43"/>
        <v>#NUM!</v>
      </c>
      <c r="W228" s="7" t="str">
        <f t="shared" si="51"/>
        <v/>
      </c>
      <c r="X228" s="12" t="e">
        <f t="shared" si="44"/>
        <v>#NUM!</v>
      </c>
      <c r="Y228" s="7" t="e">
        <f t="shared" si="53"/>
        <v>#NUM!</v>
      </c>
      <c r="Z228" s="7" t="str">
        <f t="shared" si="54"/>
        <v/>
      </c>
      <c r="AA228" s="11" t="e">
        <f t="shared" si="52"/>
        <v>#NUM!</v>
      </c>
      <c r="AB228" s="14" t="e">
        <f t="shared" si="45"/>
        <v>#NUM!</v>
      </c>
      <c r="AC228" s="11" t="e">
        <f t="shared" si="46"/>
        <v>#NUM!</v>
      </c>
      <c r="AD228" s="14" t="e">
        <f t="shared" si="47"/>
        <v>#NUM!</v>
      </c>
      <c r="AE228" s="11" t="e">
        <f t="shared" si="42"/>
        <v>#NUM!</v>
      </c>
      <c r="AF228" s="14" t="e">
        <f t="shared" si="48"/>
        <v>#NUM!</v>
      </c>
      <c r="AG228" s="11" t="e">
        <f t="shared" si="49"/>
        <v>#NUM!</v>
      </c>
      <c r="AH228" s="11" t="e">
        <f t="shared" si="55"/>
        <v>#NUM!</v>
      </c>
      <c r="AI228" s="65"/>
    </row>
    <row r="229" spans="1:35">
      <c r="A229" s="86" t="str">
        <f t="shared" si="50"/>
        <v/>
      </c>
      <c r="B229" s="87"/>
      <c r="C229" s="258"/>
      <c r="D229" s="92"/>
      <c r="E229" s="88" t="e">
        <f t="shared" si="43"/>
        <v>#NUM!</v>
      </c>
      <c r="W229" s="7" t="str">
        <f t="shared" si="51"/>
        <v/>
      </c>
      <c r="X229" s="12" t="e">
        <f t="shared" si="44"/>
        <v>#NUM!</v>
      </c>
      <c r="Y229" s="7" t="e">
        <f t="shared" si="53"/>
        <v>#NUM!</v>
      </c>
      <c r="Z229" s="7" t="str">
        <f t="shared" si="54"/>
        <v/>
      </c>
      <c r="AA229" s="11" t="e">
        <f t="shared" si="52"/>
        <v>#NUM!</v>
      </c>
      <c r="AB229" s="14" t="e">
        <f t="shared" si="45"/>
        <v>#NUM!</v>
      </c>
      <c r="AC229" s="11" t="e">
        <f t="shared" si="46"/>
        <v>#NUM!</v>
      </c>
      <c r="AD229" s="14" t="e">
        <f t="shared" si="47"/>
        <v>#NUM!</v>
      </c>
      <c r="AE229" s="11" t="e">
        <f t="shared" si="42"/>
        <v>#NUM!</v>
      </c>
      <c r="AF229" s="14" t="e">
        <f t="shared" si="48"/>
        <v>#NUM!</v>
      </c>
      <c r="AG229" s="11" t="e">
        <f t="shared" si="49"/>
        <v>#NUM!</v>
      </c>
      <c r="AH229" s="11" t="e">
        <f t="shared" si="55"/>
        <v>#NUM!</v>
      </c>
      <c r="AI229" s="65"/>
    </row>
    <row r="230" spans="1:35">
      <c r="A230" s="86" t="str">
        <f t="shared" si="50"/>
        <v/>
      </c>
      <c r="B230" s="87"/>
      <c r="C230" s="258"/>
      <c r="D230" s="92"/>
      <c r="E230" s="88" t="e">
        <f t="shared" si="43"/>
        <v>#NUM!</v>
      </c>
      <c r="W230" s="7" t="str">
        <f t="shared" si="51"/>
        <v/>
      </c>
      <c r="X230" s="12" t="e">
        <f t="shared" si="44"/>
        <v>#NUM!</v>
      </c>
      <c r="Y230" s="7" t="e">
        <f t="shared" si="53"/>
        <v>#NUM!</v>
      </c>
      <c r="Z230" s="7" t="str">
        <f t="shared" si="54"/>
        <v/>
      </c>
      <c r="AA230" s="11" t="e">
        <f t="shared" si="52"/>
        <v>#NUM!</v>
      </c>
      <c r="AB230" s="14" t="e">
        <f t="shared" si="45"/>
        <v>#NUM!</v>
      </c>
      <c r="AC230" s="11" t="e">
        <f t="shared" si="46"/>
        <v>#NUM!</v>
      </c>
      <c r="AD230" s="14" t="e">
        <f t="shared" si="47"/>
        <v>#NUM!</v>
      </c>
      <c r="AE230" s="11" t="e">
        <f t="shared" si="42"/>
        <v>#NUM!</v>
      </c>
      <c r="AF230" s="14" t="e">
        <f t="shared" si="48"/>
        <v>#NUM!</v>
      </c>
      <c r="AG230" s="11" t="e">
        <f t="shared" si="49"/>
        <v>#NUM!</v>
      </c>
      <c r="AH230" s="11" t="e">
        <f t="shared" si="55"/>
        <v>#NUM!</v>
      </c>
      <c r="AI230" s="65"/>
    </row>
    <row r="231" spans="1:35">
      <c r="A231" s="86" t="str">
        <f t="shared" si="50"/>
        <v/>
      </c>
      <c r="B231" s="87"/>
      <c r="C231" s="258"/>
      <c r="D231" s="92"/>
      <c r="E231" s="88" t="e">
        <f t="shared" si="43"/>
        <v>#NUM!</v>
      </c>
      <c r="W231" s="7" t="str">
        <f t="shared" si="51"/>
        <v/>
      </c>
      <c r="X231" s="12" t="e">
        <f t="shared" si="44"/>
        <v>#NUM!</v>
      </c>
      <c r="Y231" s="7" t="e">
        <f t="shared" si="53"/>
        <v>#NUM!</v>
      </c>
      <c r="Z231" s="7" t="str">
        <f t="shared" si="54"/>
        <v/>
      </c>
      <c r="AA231" s="11" t="e">
        <f t="shared" si="52"/>
        <v>#NUM!</v>
      </c>
      <c r="AB231" s="14" t="e">
        <f t="shared" si="45"/>
        <v>#NUM!</v>
      </c>
      <c r="AC231" s="11" t="e">
        <f t="shared" si="46"/>
        <v>#NUM!</v>
      </c>
      <c r="AD231" s="14" t="e">
        <f t="shared" si="47"/>
        <v>#NUM!</v>
      </c>
      <c r="AE231" s="11" t="e">
        <f t="shared" si="42"/>
        <v>#NUM!</v>
      </c>
      <c r="AF231" s="14" t="e">
        <f t="shared" si="48"/>
        <v>#NUM!</v>
      </c>
      <c r="AG231" s="11" t="e">
        <f t="shared" si="49"/>
        <v>#NUM!</v>
      </c>
      <c r="AH231" s="11" t="e">
        <f t="shared" si="55"/>
        <v>#NUM!</v>
      </c>
      <c r="AI231" s="65"/>
    </row>
    <row r="232" spans="1:35">
      <c r="A232" s="86" t="str">
        <f t="shared" si="50"/>
        <v/>
      </c>
      <c r="B232" s="87"/>
      <c r="C232" s="258"/>
      <c r="D232" s="92"/>
      <c r="E232" s="88" t="e">
        <f t="shared" si="43"/>
        <v>#NUM!</v>
      </c>
      <c r="W232" s="7" t="str">
        <f t="shared" si="51"/>
        <v/>
      </c>
      <c r="X232" s="12" t="e">
        <f t="shared" si="44"/>
        <v>#NUM!</v>
      </c>
      <c r="Y232" s="7" t="e">
        <f t="shared" si="53"/>
        <v>#NUM!</v>
      </c>
      <c r="Z232" s="7" t="str">
        <f t="shared" si="54"/>
        <v/>
      </c>
      <c r="AA232" s="11" t="e">
        <f t="shared" si="52"/>
        <v>#NUM!</v>
      </c>
      <c r="AB232" s="14" t="e">
        <f t="shared" si="45"/>
        <v>#NUM!</v>
      </c>
      <c r="AC232" s="11" t="e">
        <f t="shared" si="46"/>
        <v>#NUM!</v>
      </c>
      <c r="AD232" s="14" t="e">
        <f t="shared" si="47"/>
        <v>#NUM!</v>
      </c>
      <c r="AE232" s="11" t="e">
        <f t="shared" si="42"/>
        <v>#NUM!</v>
      </c>
      <c r="AF232" s="14" t="e">
        <f t="shared" si="48"/>
        <v>#NUM!</v>
      </c>
      <c r="AG232" s="11" t="e">
        <f t="shared" si="49"/>
        <v>#NUM!</v>
      </c>
      <c r="AH232" s="11" t="e">
        <f t="shared" si="55"/>
        <v>#NUM!</v>
      </c>
      <c r="AI232" s="65"/>
    </row>
    <row r="233" spans="1:35">
      <c r="A233" s="86" t="str">
        <f t="shared" si="50"/>
        <v/>
      </c>
      <c r="B233" s="87"/>
      <c r="C233" s="258"/>
      <c r="D233" s="92"/>
      <c r="E233" s="88" t="e">
        <f t="shared" si="43"/>
        <v>#NUM!</v>
      </c>
      <c r="W233" s="7" t="str">
        <f t="shared" si="51"/>
        <v/>
      </c>
      <c r="X233" s="12" t="e">
        <f t="shared" si="44"/>
        <v>#NUM!</v>
      </c>
      <c r="Y233" s="7" t="e">
        <f t="shared" si="53"/>
        <v>#NUM!</v>
      </c>
      <c r="Z233" s="7" t="str">
        <f t="shared" si="54"/>
        <v/>
      </c>
      <c r="AA233" s="11" t="e">
        <f t="shared" si="52"/>
        <v>#NUM!</v>
      </c>
      <c r="AB233" s="14" t="e">
        <f t="shared" si="45"/>
        <v>#NUM!</v>
      </c>
      <c r="AC233" s="11" t="e">
        <f t="shared" si="46"/>
        <v>#NUM!</v>
      </c>
      <c r="AD233" s="14" t="e">
        <f t="shared" si="47"/>
        <v>#NUM!</v>
      </c>
      <c r="AE233" s="11" t="e">
        <f t="shared" si="42"/>
        <v>#NUM!</v>
      </c>
      <c r="AF233" s="14" t="e">
        <f t="shared" si="48"/>
        <v>#NUM!</v>
      </c>
      <c r="AG233" s="11" t="e">
        <f t="shared" si="49"/>
        <v>#NUM!</v>
      </c>
      <c r="AH233" s="11" t="e">
        <f t="shared" si="55"/>
        <v>#NUM!</v>
      </c>
      <c r="AI233" s="65"/>
    </row>
    <row r="234" spans="1:35">
      <c r="A234" s="86" t="str">
        <f t="shared" si="50"/>
        <v/>
      </c>
      <c r="B234" s="87"/>
      <c r="C234" s="258"/>
      <c r="D234" s="92"/>
      <c r="E234" s="88" t="e">
        <f t="shared" si="43"/>
        <v>#NUM!</v>
      </c>
      <c r="W234" s="7" t="str">
        <f t="shared" si="51"/>
        <v/>
      </c>
      <c r="X234" s="12" t="e">
        <f t="shared" si="44"/>
        <v>#NUM!</v>
      </c>
      <c r="Y234" s="7" t="e">
        <f t="shared" si="53"/>
        <v>#NUM!</v>
      </c>
      <c r="Z234" s="7" t="str">
        <f t="shared" si="54"/>
        <v/>
      </c>
      <c r="AA234" s="11" t="e">
        <f t="shared" si="52"/>
        <v>#NUM!</v>
      </c>
      <c r="AB234" s="14" t="e">
        <f t="shared" si="45"/>
        <v>#NUM!</v>
      </c>
      <c r="AC234" s="11" t="e">
        <f t="shared" si="46"/>
        <v>#NUM!</v>
      </c>
      <c r="AD234" s="14" t="e">
        <f t="shared" si="47"/>
        <v>#NUM!</v>
      </c>
      <c r="AE234" s="11" t="e">
        <f t="shared" ref="AE234:AE297" si="56">IF(AND(ISNUMBER(A234),E234=""),1,"")</f>
        <v>#NUM!</v>
      </c>
      <c r="AF234" s="14" t="e">
        <f t="shared" si="48"/>
        <v>#NUM!</v>
      </c>
      <c r="AG234" s="11" t="e">
        <f t="shared" si="49"/>
        <v>#NUM!</v>
      </c>
      <c r="AH234" s="11" t="e">
        <f t="shared" si="55"/>
        <v>#NUM!</v>
      </c>
      <c r="AI234" s="65"/>
    </row>
    <row r="235" spans="1:35">
      <c r="A235" s="86" t="str">
        <f t="shared" si="50"/>
        <v/>
      </c>
      <c r="B235" s="87"/>
      <c r="C235" s="258"/>
      <c r="D235" s="92"/>
      <c r="E235" s="88" t="e">
        <f t="shared" si="43"/>
        <v>#NUM!</v>
      </c>
      <c r="W235" s="7" t="str">
        <f t="shared" si="51"/>
        <v/>
      </c>
      <c r="X235" s="12" t="e">
        <f t="shared" si="44"/>
        <v>#NUM!</v>
      </c>
      <c r="Y235" s="7" t="e">
        <f t="shared" si="53"/>
        <v>#NUM!</v>
      </c>
      <c r="Z235" s="7" t="str">
        <f t="shared" si="54"/>
        <v/>
      </c>
      <c r="AA235" s="11" t="e">
        <f t="shared" si="52"/>
        <v>#NUM!</v>
      </c>
      <c r="AB235" s="14" t="e">
        <f t="shared" si="45"/>
        <v>#NUM!</v>
      </c>
      <c r="AC235" s="11" t="e">
        <f t="shared" si="46"/>
        <v>#NUM!</v>
      </c>
      <c r="AD235" s="14" t="e">
        <f t="shared" si="47"/>
        <v>#NUM!</v>
      </c>
      <c r="AE235" s="11" t="e">
        <f t="shared" si="56"/>
        <v>#NUM!</v>
      </c>
      <c r="AF235" s="14" t="e">
        <f t="shared" si="48"/>
        <v>#NUM!</v>
      </c>
      <c r="AG235" s="11" t="e">
        <f t="shared" si="49"/>
        <v>#NUM!</v>
      </c>
      <c r="AH235" s="11" t="e">
        <f t="shared" si="55"/>
        <v>#NUM!</v>
      </c>
      <c r="AI235" s="65"/>
    </row>
    <row r="236" spans="1:35">
      <c r="A236" s="86" t="str">
        <f t="shared" si="50"/>
        <v/>
      </c>
      <c r="B236" s="87"/>
      <c r="C236" s="258"/>
      <c r="D236" s="92"/>
      <c r="E236" s="88" t="e">
        <f t="shared" si="43"/>
        <v>#NUM!</v>
      </c>
      <c r="W236" s="7" t="str">
        <f t="shared" si="51"/>
        <v/>
      </c>
      <c r="X236" s="12" t="e">
        <f t="shared" si="44"/>
        <v>#NUM!</v>
      </c>
      <c r="Y236" s="7" t="e">
        <f t="shared" si="53"/>
        <v>#NUM!</v>
      </c>
      <c r="Z236" s="7" t="str">
        <f t="shared" si="54"/>
        <v/>
      </c>
      <c r="AA236" s="11" t="e">
        <f t="shared" si="52"/>
        <v>#NUM!</v>
      </c>
      <c r="AB236" s="14" t="e">
        <f t="shared" si="45"/>
        <v>#NUM!</v>
      </c>
      <c r="AC236" s="11" t="e">
        <f t="shared" si="46"/>
        <v>#NUM!</v>
      </c>
      <c r="AD236" s="14" t="e">
        <f t="shared" si="47"/>
        <v>#NUM!</v>
      </c>
      <c r="AE236" s="11" t="e">
        <f t="shared" si="56"/>
        <v>#NUM!</v>
      </c>
      <c r="AF236" s="14" t="e">
        <f t="shared" si="48"/>
        <v>#NUM!</v>
      </c>
      <c r="AG236" s="11" t="e">
        <f t="shared" si="49"/>
        <v>#NUM!</v>
      </c>
      <c r="AH236" s="11" t="e">
        <f t="shared" si="55"/>
        <v>#NUM!</v>
      </c>
      <c r="AI236" s="65"/>
    </row>
    <row r="237" spans="1:35">
      <c r="A237" s="86" t="str">
        <f t="shared" si="50"/>
        <v/>
      </c>
      <c r="B237" s="87"/>
      <c r="C237" s="258"/>
      <c r="D237" s="92"/>
      <c r="E237" s="88" t="e">
        <f t="shared" si="43"/>
        <v>#NUM!</v>
      </c>
      <c r="W237" s="7" t="str">
        <f t="shared" si="51"/>
        <v/>
      </c>
      <c r="X237" s="12" t="e">
        <f t="shared" si="44"/>
        <v>#NUM!</v>
      </c>
      <c r="Y237" s="7" t="e">
        <f t="shared" si="53"/>
        <v>#NUM!</v>
      </c>
      <c r="Z237" s="7" t="str">
        <f t="shared" si="54"/>
        <v/>
      </c>
      <c r="AA237" s="11" t="e">
        <f t="shared" si="52"/>
        <v>#NUM!</v>
      </c>
      <c r="AB237" s="14" t="e">
        <f t="shared" si="45"/>
        <v>#NUM!</v>
      </c>
      <c r="AC237" s="11" t="e">
        <f t="shared" si="46"/>
        <v>#NUM!</v>
      </c>
      <c r="AD237" s="14" t="e">
        <f t="shared" si="47"/>
        <v>#NUM!</v>
      </c>
      <c r="AE237" s="11" t="e">
        <f t="shared" si="56"/>
        <v>#NUM!</v>
      </c>
      <c r="AF237" s="14" t="e">
        <f t="shared" si="48"/>
        <v>#NUM!</v>
      </c>
      <c r="AG237" s="11" t="e">
        <f t="shared" si="49"/>
        <v>#NUM!</v>
      </c>
      <c r="AH237" s="11" t="e">
        <f t="shared" si="55"/>
        <v>#NUM!</v>
      </c>
      <c r="AI237" s="65"/>
    </row>
    <row r="238" spans="1:35">
      <c r="A238" s="86" t="str">
        <f t="shared" si="50"/>
        <v/>
      </c>
      <c r="B238" s="87"/>
      <c r="C238" s="258"/>
      <c r="D238" s="92"/>
      <c r="E238" s="88" t="e">
        <f t="shared" si="43"/>
        <v>#NUM!</v>
      </c>
      <c r="W238" s="7" t="str">
        <f t="shared" si="51"/>
        <v/>
      </c>
      <c r="X238" s="12" t="e">
        <f t="shared" si="44"/>
        <v>#NUM!</v>
      </c>
      <c r="Y238" s="7" t="e">
        <f t="shared" si="53"/>
        <v>#NUM!</v>
      </c>
      <c r="Z238" s="7" t="str">
        <f t="shared" si="54"/>
        <v/>
      </c>
      <c r="AA238" s="11" t="e">
        <f t="shared" si="52"/>
        <v>#NUM!</v>
      </c>
      <c r="AB238" s="14" t="e">
        <f t="shared" si="45"/>
        <v>#NUM!</v>
      </c>
      <c r="AC238" s="11" t="e">
        <f t="shared" si="46"/>
        <v>#NUM!</v>
      </c>
      <c r="AD238" s="14" t="e">
        <f t="shared" si="47"/>
        <v>#NUM!</v>
      </c>
      <c r="AE238" s="11" t="e">
        <f t="shared" si="56"/>
        <v>#NUM!</v>
      </c>
      <c r="AF238" s="14" t="e">
        <f t="shared" si="48"/>
        <v>#NUM!</v>
      </c>
      <c r="AG238" s="11" t="e">
        <f t="shared" si="49"/>
        <v>#NUM!</v>
      </c>
      <c r="AH238" s="11" t="e">
        <f t="shared" si="55"/>
        <v>#NUM!</v>
      </c>
      <c r="AI238" s="65"/>
    </row>
    <row r="239" spans="1:35">
      <c r="A239" s="86" t="str">
        <f t="shared" si="50"/>
        <v/>
      </c>
      <c r="B239" s="87"/>
      <c r="C239" s="258"/>
      <c r="D239" s="92"/>
      <c r="E239" s="88" t="e">
        <f t="shared" si="43"/>
        <v>#NUM!</v>
      </c>
      <c r="W239" s="7" t="str">
        <f t="shared" si="51"/>
        <v/>
      </c>
      <c r="X239" s="12" t="e">
        <f t="shared" si="44"/>
        <v>#NUM!</v>
      </c>
      <c r="Y239" s="7" t="e">
        <f t="shared" si="53"/>
        <v>#NUM!</v>
      </c>
      <c r="Z239" s="7" t="str">
        <f t="shared" si="54"/>
        <v/>
      </c>
      <c r="AA239" s="11" t="e">
        <f t="shared" si="52"/>
        <v>#NUM!</v>
      </c>
      <c r="AB239" s="14" t="e">
        <f t="shared" si="45"/>
        <v>#NUM!</v>
      </c>
      <c r="AC239" s="11" t="e">
        <f t="shared" si="46"/>
        <v>#NUM!</v>
      </c>
      <c r="AD239" s="14" t="e">
        <f t="shared" si="47"/>
        <v>#NUM!</v>
      </c>
      <c r="AE239" s="11" t="e">
        <f t="shared" si="56"/>
        <v>#NUM!</v>
      </c>
      <c r="AF239" s="14" t="e">
        <f t="shared" si="48"/>
        <v>#NUM!</v>
      </c>
      <c r="AG239" s="11" t="e">
        <f t="shared" si="49"/>
        <v>#NUM!</v>
      </c>
      <c r="AH239" s="11" t="e">
        <f t="shared" si="55"/>
        <v>#NUM!</v>
      </c>
      <c r="AI239" s="65"/>
    </row>
    <row r="240" spans="1:35">
      <c r="A240" s="86" t="str">
        <f t="shared" si="50"/>
        <v/>
      </c>
      <c r="B240" s="87"/>
      <c r="C240" s="258"/>
      <c r="D240" s="92"/>
      <c r="E240" s="88" t="e">
        <f t="shared" si="43"/>
        <v>#NUM!</v>
      </c>
      <c r="W240" s="7" t="str">
        <f t="shared" si="51"/>
        <v/>
      </c>
      <c r="X240" s="12" t="e">
        <f t="shared" si="44"/>
        <v>#NUM!</v>
      </c>
      <c r="Y240" s="7" t="e">
        <f t="shared" si="53"/>
        <v>#NUM!</v>
      </c>
      <c r="Z240" s="7" t="str">
        <f t="shared" si="54"/>
        <v/>
      </c>
      <c r="AA240" s="11" t="e">
        <f t="shared" si="52"/>
        <v>#NUM!</v>
      </c>
      <c r="AB240" s="14" t="e">
        <f t="shared" si="45"/>
        <v>#NUM!</v>
      </c>
      <c r="AC240" s="11" t="e">
        <f t="shared" si="46"/>
        <v>#NUM!</v>
      </c>
      <c r="AD240" s="14" t="e">
        <f t="shared" si="47"/>
        <v>#NUM!</v>
      </c>
      <c r="AE240" s="11" t="e">
        <f t="shared" si="56"/>
        <v>#NUM!</v>
      </c>
      <c r="AF240" s="14" t="e">
        <f t="shared" si="48"/>
        <v>#NUM!</v>
      </c>
      <c r="AG240" s="11" t="e">
        <f t="shared" si="49"/>
        <v>#NUM!</v>
      </c>
      <c r="AH240" s="11" t="e">
        <f t="shared" si="55"/>
        <v>#NUM!</v>
      </c>
      <c r="AI240" s="65"/>
    </row>
    <row r="241" spans="1:35">
      <c r="A241" s="86" t="str">
        <f t="shared" si="50"/>
        <v/>
      </c>
      <c r="B241" s="87"/>
      <c r="C241" s="258"/>
      <c r="D241" s="92"/>
      <c r="E241" s="88" t="e">
        <f t="shared" si="43"/>
        <v>#NUM!</v>
      </c>
      <c r="W241" s="7" t="str">
        <f t="shared" si="51"/>
        <v/>
      </c>
      <c r="X241" s="12" t="e">
        <f t="shared" si="44"/>
        <v>#NUM!</v>
      </c>
      <c r="Y241" s="7" t="e">
        <f t="shared" si="53"/>
        <v>#NUM!</v>
      </c>
      <c r="Z241" s="7" t="str">
        <f t="shared" si="54"/>
        <v/>
      </c>
      <c r="AA241" s="11" t="e">
        <f t="shared" si="52"/>
        <v>#NUM!</v>
      </c>
      <c r="AB241" s="14" t="e">
        <f t="shared" si="45"/>
        <v>#NUM!</v>
      </c>
      <c r="AC241" s="11" t="e">
        <f t="shared" si="46"/>
        <v>#NUM!</v>
      </c>
      <c r="AD241" s="14" t="e">
        <f t="shared" si="47"/>
        <v>#NUM!</v>
      </c>
      <c r="AE241" s="11" t="e">
        <f t="shared" si="56"/>
        <v>#NUM!</v>
      </c>
      <c r="AF241" s="14" t="e">
        <f t="shared" si="48"/>
        <v>#NUM!</v>
      </c>
      <c r="AG241" s="11" t="e">
        <f t="shared" si="49"/>
        <v>#NUM!</v>
      </c>
      <c r="AH241" s="11" t="e">
        <f t="shared" si="55"/>
        <v>#NUM!</v>
      </c>
      <c r="AI241" s="65"/>
    </row>
    <row r="242" spans="1:35">
      <c r="A242" s="86" t="str">
        <f t="shared" si="50"/>
        <v/>
      </c>
      <c r="B242" s="87"/>
      <c r="C242" s="258"/>
      <c r="D242" s="92"/>
      <c r="E242" s="88" t="e">
        <f t="shared" si="43"/>
        <v>#NUM!</v>
      </c>
      <c r="W242" s="7" t="str">
        <f t="shared" si="51"/>
        <v/>
      </c>
      <c r="X242" s="12" t="e">
        <f t="shared" si="44"/>
        <v>#NUM!</v>
      </c>
      <c r="Y242" s="7" t="e">
        <f t="shared" si="53"/>
        <v>#NUM!</v>
      </c>
      <c r="Z242" s="7" t="str">
        <f t="shared" si="54"/>
        <v/>
      </c>
      <c r="AA242" s="11" t="e">
        <f t="shared" si="52"/>
        <v>#NUM!</v>
      </c>
      <c r="AB242" s="14" t="e">
        <f t="shared" si="45"/>
        <v>#NUM!</v>
      </c>
      <c r="AC242" s="11" t="e">
        <f t="shared" si="46"/>
        <v>#NUM!</v>
      </c>
      <c r="AD242" s="14" t="e">
        <f t="shared" si="47"/>
        <v>#NUM!</v>
      </c>
      <c r="AE242" s="11" t="e">
        <f t="shared" si="56"/>
        <v>#NUM!</v>
      </c>
      <c r="AF242" s="14" t="e">
        <f t="shared" si="48"/>
        <v>#NUM!</v>
      </c>
      <c r="AG242" s="11" t="e">
        <f t="shared" si="49"/>
        <v>#NUM!</v>
      </c>
      <c r="AH242" s="11" t="e">
        <f t="shared" si="55"/>
        <v>#NUM!</v>
      </c>
      <c r="AI242" s="65"/>
    </row>
    <row r="243" spans="1:35">
      <c r="A243" s="86" t="str">
        <f t="shared" si="50"/>
        <v/>
      </c>
      <c r="B243" s="87"/>
      <c r="C243" s="258"/>
      <c r="D243" s="92"/>
      <c r="E243" s="88" t="e">
        <f t="shared" si="43"/>
        <v>#NUM!</v>
      </c>
      <c r="W243" s="7" t="str">
        <f t="shared" si="51"/>
        <v/>
      </c>
      <c r="X243" s="12" t="e">
        <f t="shared" si="44"/>
        <v>#NUM!</v>
      </c>
      <c r="Y243" s="7" t="e">
        <f t="shared" si="53"/>
        <v>#NUM!</v>
      </c>
      <c r="Z243" s="7" t="str">
        <f t="shared" si="54"/>
        <v/>
      </c>
      <c r="AA243" s="11" t="e">
        <f t="shared" si="52"/>
        <v>#NUM!</v>
      </c>
      <c r="AB243" s="14" t="e">
        <f t="shared" si="45"/>
        <v>#NUM!</v>
      </c>
      <c r="AC243" s="11" t="e">
        <f t="shared" si="46"/>
        <v>#NUM!</v>
      </c>
      <c r="AD243" s="14" t="e">
        <f t="shared" si="47"/>
        <v>#NUM!</v>
      </c>
      <c r="AE243" s="11" t="e">
        <f t="shared" si="56"/>
        <v>#NUM!</v>
      </c>
      <c r="AF243" s="14" t="e">
        <f t="shared" si="48"/>
        <v>#NUM!</v>
      </c>
      <c r="AG243" s="11" t="e">
        <f t="shared" si="49"/>
        <v>#NUM!</v>
      </c>
      <c r="AH243" s="11" t="e">
        <f t="shared" si="55"/>
        <v>#NUM!</v>
      </c>
      <c r="AI243" s="65"/>
    </row>
    <row r="244" spans="1:35">
      <c r="A244" s="86" t="str">
        <f t="shared" si="50"/>
        <v/>
      </c>
      <c r="B244" s="87"/>
      <c r="C244" s="258"/>
      <c r="D244" s="92"/>
      <c r="E244" s="88" t="e">
        <f t="shared" si="43"/>
        <v>#NUM!</v>
      </c>
      <c r="W244" s="7" t="str">
        <f t="shared" si="51"/>
        <v/>
      </c>
      <c r="X244" s="12" t="e">
        <f t="shared" si="44"/>
        <v>#NUM!</v>
      </c>
      <c r="Y244" s="7" t="e">
        <f t="shared" si="53"/>
        <v>#NUM!</v>
      </c>
      <c r="Z244" s="7" t="str">
        <f t="shared" si="54"/>
        <v/>
      </c>
      <c r="AA244" s="11" t="e">
        <f t="shared" si="52"/>
        <v>#NUM!</v>
      </c>
      <c r="AB244" s="14" t="e">
        <f t="shared" si="45"/>
        <v>#NUM!</v>
      </c>
      <c r="AC244" s="11" t="e">
        <f t="shared" si="46"/>
        <v>#NUM!</v>
      </c>
      <c r="AD244" s="14" t="e">
        <f t="shared" si="47"/>
        <v>#NUM!</v>
      </c>
      <c r="AE244" s="11" t="e">
        <f t="shared" si="56"/>
        <v>#NUM!</v>
      </c>
      <c r="AF244" s="14" t="e">
        <f t="shared" si="48"/>
        <v>#NUM!</v>
      </c>
      <c r="AG244" s="11" t="e">
        <f t="shared" si="49"/>
        <v>#NUM!</v>
      </c>
      <c r="AH244" s="11" t="e">
        <f t="shared" si="55"/>
        <v>#NUM!</v>
      </c>
      <c r="AI244" s="65"/>
    </row>
    <row r="245" spans="1:35">
      <c r="A245" s="86" t="str">
        <f t="shared" si="50"/>
        <v/>
      </c>
      <c r="B245" s="87"/>
      <c r="C245" s="258"/>
      <c r="D245" s="92"/>
      <c r="E245" s="88" t="e">
        <f t="shared" si="43"/>
        <v>#NUM!</v>
      </c>
      <c r="W245" s="7" t="str">
        <f t="shared" si="51"/>
        <v/>
      </c>
      <c r="X245" s="12" t="e">
        <f t="shared" si="44"/>
        <v>#NUM!</v>
      </c>
      <c r="Y245" s="7" t="e">
        <f t="shared" si="53"/>
        <v>#NUM!</v>
      </c>
      <c r="Z245" s="7" t="str">
        <f t="shared" si="54"/>
        <v/>
      </c>
      <c r="AA245" s="11" t="e">
        <f t="shared" si="52"/>
        <v>#NUM!</v>
      </c>
      <c r="AB245" s="14" t="e">
        <f t="shared" si="45"/>
        <v>#NUM!</v>
      </c>
      <c r="AC245" s="11" t="e">
        <f t="shared" si="46"/>
        <v>#NUM!</v>
      </c>
      <c r="AD245" s="14" t="e">
        <f t="shared" si="47"/>
        <v>#NUM!</v>
      </c>
      <c r="AE245" s="11" t="e">
        <f t="shared" si="56"/>
        <v>#NUM!</v>
      </c>
      <c r="AF245" s="14" t="e">
        <f t="shared" si="48"/>
        <v>#NUM!</v>
      </c>
      <c r="AG245" s="11" t="e">
        <f t="shared" si="49"/>
        <v>#NUM!</v>
      </c>
      <c r="AH245" s="11" t="e">
        <f t="shared" si="55"/>
        <v>#NUM!</v>
      </c>
      <c r="AI245" s="65"/>
    </row>
    <row r="246" spans="1:35">
      <c r="A246" s="86" t="str">
        <f t="shared" si="50"/>
        <v/>
      </c>
      <c r="B246" s="87"/>
      <c r="C246" s="258"/>
      <c r="D246" s="92"/>
      <c r="E246" s="88" t="e">
        <f t="shared" si="43"/>
        <v>#NUM!</v>
      </c>
      <c r="W246" s="7" t="str">
        <f t="shared" si="51"/>
        <v/>
      </c>
      <c r="X246" s="12" t="e">
        <f t="shared" si="44"/>
        <v>#NUM!</v>
      </c>
      <c r="Y246" s="7" t="e">
        <f t="shared" si="53"/>
        <v>#NUM!</v>
      </c>
      <c r="Z246" s="7" t="str">
        <f t="shared" si="54"/>
        <v/>
      </c>
      <c r="AA246" s="11" t="e">
        <f t="shared" si="52"/>
        <v>#NUM!</v>
      </c>
      <c r="AB246" s="14" t="e">
        <f t="shared" si="45"/>
        <v>#NUM!</v>
      </c>
      <c r="AC246" s="11" t="e">
        <f t="shared" si="46"/>
        <v>#NUM!</v>
      </c>
      <c r="AD246" s="14" t="e">
        <f t="shared" si="47"/>
        <v>#NUM!</v>
      </c>
      <c r="AE246" s="11" t="e">
        <f t="shared" si="56"/>
        <v>#NUM!</v>
      </c>
      <c r="AF246" s="14" t="e">
        <f t="shared" si="48"/>
        <v>#NUM!</v>
      </c>
      <c r="AG246" s="11" t="e">
        <f t="shared" si="49"/>
        <v>#NUM!</v>
      </c>
      <c r="AH246" s="11" t="e">
        <f t="shared" si="55"/>
        <v>#NUM!</v>
      </c>
      <c r="AI246" s="65"/>
    </row>
    <row r="247" spans="1:35">
      <c r="A247" s="86" t="str">
        <f t="shared" si="50"/>
        <v/>
      </c>
      <c r="B247" s="87"/>
      <c r="C247" s="258"/>
      <c r="D247" s="92"/>
      <c r="E247" s="88" t="e">
        <f t="shared" si="43"/>
        <v>#NUM!</v>
      </c>
      <c r="W247" s="7" t="str">
        <f t="shared" si="51"/>
        <v/>
      </c>
      <c r="X247" s="12" t="e">
        <f t="shared" si="44"/>
        <v>#NUM!</v>
      </c>
      <c r="Y247" s="7" t="e">
        <f t="shared" si="53"/>
        <v>#NUM!</v>
      </c>
      <c r="Z247" s="7" t="str">
        <f t="shared" si="54"/>
        <v/>
      </c>
      <c r="AA247" s="11" t="e">
        <f t="shared" si="52"/>
        <v>#NUM!</v>
      </c>
      <c r="AB247" s="14" t="e">
        <f t="shared" si="45"/>
        <v>#NUM!</v>
      </c>
      <c r="AC247" s="11" t="e">
        <f t="shared" si="46"/>
        <v>#NUM!</v>
      </c>
      <c r="AD247" s="14" t="e">
        <f t="shared" si="47"/>
        <v>#NUM!</v>
      </c>
      <c r="AE247" s="11" t="e">
        <f t="shared" si="56"/>
        <v>#NUM!</v>
      </c>
      <c r="AF247" s="14" t="e">
        <f t="shared" si="48"/>
        <v>#NUM!</v>
      </c>
      <c r="AG247" s="11" t="e">
        <f t="shared" si="49"/>
        <v>#NUM!</v>
      </c>
      <c r="AH247" s="11" t="e">
        <f t="shared" si="55"/>
        <v>#NUM!</v>
      </c>
      <c r="AI247" s="65"/>
    </row>
    <row r="248" spans="1:35">
      <c r="A248" s="86" t="str">
        <f t="shared" si="50"/>
        <v/>
      </c>
      <c r="B248" s="87"/>
      <c r="C248" s="258"/>
      <c r="D248" s="92"/>
      <c r="E248" s="88" t="e">
        <f t="shared" si="43"/>
        <v>#NUM!</v>
      </c>
      <c r="W248" s="7" t="str">
        <f t="shared" si="51"/>
        <v/>
      </c>
      <c r="X248" s="12" t="e">
        <f t="shared" si="44"/>
        <v>#NUM!</v>
      </c>
      <c r="Y248" s="7" t="e">
        <f t="shared" si="53"/>
        <v>#NUM!</v>
      </c>
      <c r="Z248" s="7" t="str">
        <f t="shared" si="54"/>
        <v/>
      </c>
      <c r="AA248" s="11" t="e">
        <f t="shared" si="52"/>
        <v>#NUM!</v>
      </c>
      <c r="AB248" s="14" t="e">
        <f t="shared" si="45"/>
        <v>#NUM!</v>
      </c>
      <c r="AC248" s="11" t="e">
        <f t="shared" si="46"/>
        <v>#NUM!</v>
      </c>
      <c r="AD248" s="14" t="e">
        <f t="shared" si="47"/>
        <v>#NUM!</v>
      </c>
      <c r="AE248" s="11" t="e">
        <f t="shared" si="56"/>
        <v>#NUM!</v>
      </c>
      <c r="AF248" s="14" t="e">
        <f t="shared" si="48"/>
        <v>#NUM!</v>
      </c>
      <c r="AG248" s="11" t="e">
        <f t="shared" si="49"/>
        <v>#NUM!</v>
      </c>
      <c r="AH248" s="11" t="e">
        <f t="shared" si="55"/>
        <v>#NUM!</v>
      </c>
      <c r="AI248" s="65"/>
    </row>
    <row r="249" spans="1:35">
      <c r="A249" s="86" t="str">
        <f t="shared" si="50"/>
        <v/>
      </c>
      <c r="B249" s="87"/>
      <c r="C249" s="258"/>
      <c r="D249" s="92"/>
      <c r="E249" s="88" t="e">
        <f t="shared" si="43"/>
        <v>#NUM!</v>
      </c>
      <c r="W249" s="7" t="str">
        <f t="shared" si="51"/>
        <v/>
      </c>
      <c r="X249" s="12" t="e">
        <f t="shared" si="44"/>
        <v>#NUM!</v>
      </c>
      <c r="Y249" s="7" t="e">
        <f t="shared" si="53"/>
        <v>#NUM!</v>
      </c>
      <c r="Z249" s="7" t="str">
        <f t="shared" si="54"/>
        <v/>
      </c>
      <c r="AA249" s="11" t="e">
        <f t="shared" si="52"/>
        <v>#NUM!</v>
      </c>
      <c r="AB249" s="14" t="e">
        <f t="shared" si="45"/>
        <v>#NUM!</v>
      </c>
      <c r="AC249" s="11" t="e">
        <f t="shared" si="46"/>
        <v>#NUM!</v>
      </c>
      <c r="AD249" s="14" t="e">
        <f t="shared" si="47"/>
        <v>#NUM!</v>
      </c>
      <c r="AE249" s="11" t="e">
        <f t="shared" si="56"/>
        <v>#NUM!</v>
      </c>
      <c r="AF249" s="14" t="e">
        <f t="shared" si="48"/>
        <v>#NUM!</v>
      </c>
      <c r="AG249" s="11" t="e">
        <f t="shared" si="49"/>
        <v>#NUM!</v>
      </c>
      <c r="AH249" s="11" t="e">
        <f t="shared" si="55"/>
        <v>#NUM!</v>
      </c>
      <c r="AI249" s="65"/>
    </row>
    <row r="250" spans="1:35">
      <c r="A250" s="86" t="str">
        <f t="shared" si="50"/>
        <v/>
      </c>
      <c r="B250" s="87"/>
      <c r="C250" s="258"/>
      <c r="D250" s="92"/>
      <c r="E250" s="88" t="e">
        <f t="shared" si="43"/>
        <v>#NUM!</v>
      </c>
      <c r="W250" s="7" t="str">
        <f t="shared" si="51"/>
        <v/>
      </c>
      <c r="X250" s="12" t="e">
        <f t="shared" si="44"/>
        <v>#NUM!</v>
      </c>
      <c r="Y250" s="7" t="e">
        <f t="shared" si="53"/>
        <v>#NUM!</v>
      </c>
      <c r="Z250" s="7" t="str">
        <f t="shared" si="54"/>
        <v/>
      </c>
      <c r="AA250" s="11" t="e">
        <f t="shared" si="52"/>
        <v>#NUM!</v>
      </c>
      <c r="AB250" s="14" t="e">
        <f t="shared" si="45"/>
        <v>#NUM!</v>
      </c>
      <c r="AC250" s="11" t="e">
        <f t="shared" si="46"/>
        <v>#NUM!</v>
      </c>
      <c r="AD250" s="14" t="e">
        <f t="shared" si="47"/>
        <v>#NUM!</v>
      </c>
      <c r="AE250" s="11" t="e">
        <f t="shared" si="56"/>
        <v>#NUM!</v>
      </c>
      <c r="AF250" s="14" t="e">
        <f t="shared" si="48"/>
        <v>#NUM!</v>
      </c>
      <c r="AG250" s="11" t="e">
        <f t="shared" si="49"/>
        <v>#NUM!</v>
      </c>
      <c r="AH250" s="11" t="e">
        <f t="shared" si="55"/>
        <v>#NUM!</v>
      </c>
      <c r="AI250" s="65"/>
    </row>
    <row r="251" spans="1:35">
      <c r="A251" s="86" t="str">
        <f t="shared" si="50"/>
        <v/>
      </c>
      <c r="B251" s="87"/>
      <c r="C251" s="258"/>
      <c r="D251" s="92"/>
      <c r="E251" s="88" t="e">
        <f t="shared" si="43"/>
        <v>#NUM!</v>
      </c>
      <c r="W251" s="7" t="str">
        <f t="shared" si="51"/>
        <v/>
      </c>
      <c r="X251" s="12" t="e">
        <f t="shared" si="44"/>
        <v>#NUM!</v>
      </c>
      <c r="Y251" s="7" t="e">
        <f t="shared" si="53"/>
        <v>#NUM!</v>
      </c>
      <c r="Z251" s="7" t="str">
        <f t="shared" si="54"/>
        <v/>
      </c>
      <c r="AA251" s="11" t="e">
        <f t="shared" si="52"/>
        <v>#NUM!</v>
      </c>
      <c r="AB251" s="14" t="e">
        <f t="shared" si="45"/>
        <v>#NUM!</v>
      </c>
      <c r="AC251" s="11" t="e">
        <f t="shared" si="46"/>
        <v>#NUM!</v>
      </c>
      <c r="AD251" s="14" t="e">
        <f t="shared" si="47"/>
        <v>#NUM!</v>
      </c>
      <c r="AE251" s="11" t="e">
        <f t="shared" si="56"/>
        <v>#NUM!</v>
      </c>
      <c r="AF251" s="14" t="e">
        <f t="shared" si="48"/>
        <v>#NUM!</v>
      </c>
      <c r="AG251" s="11" t="e">
        <f t="shared" si="49"/>
        <v>#NUM!</v>
      </c>
      <c r="AH251" s="11" t="e">
        <f t="shared" si="55"/>
        <v>#NUM!</v>
      </c>
      <c r="AI251" s="65"/>
    </row>
    <row r="252" spans="1:35">
      <c r="A252" s="86" t="str">
        <f t="shared" si="50"/>
        <v/>
      </c>
      <c r="B252" s="87"/>
      <c r="C252" s="258"/>
      <c r="D252" s="92"/>
      <c r="E252" s="88" t="e">
        <f t="shared" si="43"/>
        <v>#NUM!</v>
      </c>
      <c r="W252" s="7" t="str">
        <f t="shared" si="51"/>
        <v/>
      </c>
      <c r="X252" s="12" t="e">
        <f t="shared" si="44"/>
        <v>#NUM!</v>
      </c>
      <c r="Y252" s="7" t="e">
        <f t="shared" si="53"/>
        <v>#NUM!</v>
      </c>
      <c r="Z252" s="7" t="str">
        <f t="shared" si="54"/>
        <v/>
      </c>
      <c r="AA252" s="11" t="e">
        <f t="shared" si="52"/>
        <v>#NUM!</v>
      </c>
      <c r="AB252" s="14" t="e">
        <f t="shared" si="45"/>
        <v>#NUM!</v>
      </c>
      <c r="AC252" s="11" t="e">
        <f t="shared" si="46"/>
        <v>#NUM!</v>
      </c>
      <c r="AD252" s="14" t="e">
        <f t="shared" si="47"/>
        <v>#NUM!</v>
      </c>
      <c r="AE252" s="11" t="e">
        <f t="shared" si="56"/>
        <v>#NUM!</v>
      </c>
      <c r="AF252" s="14" t="e">
        <f t="shared" si="48"/>
        <v>#NUM!</v>
      </c>
      <c r="AG252" s="11" t="e">
        <f t="shared" si="49"/>
        <v>#NUM!</v>
      </c>
      <c r="AH252" s="11" t="e">
        <f t="shared" si="55"/>
        <v>#NUM!</v>
      </c>
      <c r="AI252" s="65"/>
    </row>
    <row r="253" spans="1:35">
      <c r="A253" s="86" t="str">
        <f t="shared" si="50"/>
        <v/>
      </c>
      <c r="B253" s="87"/>
      <c r="C253" s="258"/>
      <c r="D253" s="92"/>
      <c r="E253" s="88" t="e">
        <f t="shared" si="43"/>
        <v>#NUM!</v>
      </c>
      <c r="W253" s="7" t="str">
        <f t="shared" si="51"/>
        <v/>
      </c>
      <c r="X253" s="12" t="e">
        <f t="shared" si="44"/>
        <v>#NUM!</v>
      </c>
      <c r="Y253" s="7" t="e">
        <f t="shared" si="53"/>
        <v>#NUM!</v>
      </c>
      <c r="Z253" s="7" t="str">
        <f t="shared" si="54"/>
        <v/>
      </c>
      <c r="AA253" s="11" t="e">
        <f t="shared" si="52"/>
        <v>#NUM!</v>
      </c>
      <c r="AB253" s="14" t="e">
        <f t="shared" si="45"/>
        <v>#NUM!</v>
      </c>
      <c r="AC253" s="11" t="e">
        <f t="shared" si="46"/>
        <v>#NUM!</v>
      </c>
      <c r="AD253" s="14" t="e">
        <f t="shared" si="47"/>
        <v>#NUM!</v>
      </c>
      <c r="AE253" s="11" t="e">
        <f t="shared" si="56"/>
        <v>#NUM!</v>
      </c>
      <c r="AF253" s="14" t="e">
        <f t="shared" si="48"/>
        <v>#NUM!</v>
      </c>
      <c r="AG253" s="11" t="e">
        <f t="shared" si="49"/>
        <v>#NUM!</v>
      </c>
      <c r="AH253" s="11" t="e">
        <f t="shared" si="55"/>
        <v>#NUM!</v>
      </c>
      <c r="AI253" s="65"/>
    </row>
    <row r="254" spans="1:35">
      <c r="A254" s="86" t="str">
        <f t="shared" si="50"/>
        <v/>
      </c>
      <c r="B254" s="87"/>
      <c r="C254" s="258"/>
      <c r="D254" s="92"/>
      <c r="E254" s="88" t="e">
        <f t="shared" si="43"/>
        <v>#NUM!</v>
      </c>
      <c r="W254" s="7" t="str">
        <f t="shared" si="51"/>
        <v/>
      </c>
      <c r="X254" s="12" t="e">
        <f t="shared" si="44"/>
        <v>#NUM!</v>
      </c>
      <c r="Y254" s="7" t="e">
        <f t="shared" si="53"/>
        <v>#NUM!</v>
      </c>
      <c r="Z254" s="7" t="str">
        <f t="shared" si="54"/>
        <v/>
      </c>
      <c r="AA254" s="11" t="e">
        <f t="shared" si="52"/>
        <v>#NUM!</v>
      </c>
      <c r="AB254" s="14" t="e">
        <f t="shared" si="45"/>
        <v>#NUM!</v>
      </c>
      <c r="AC254" s="11" t="e">
        <f t="shared" si="46"/>
        <v>#NUM!</v>
      </c>
      <c r="AD254" s="14" t="e">
        <f t="shared" si="47"/>
        <v>#NUM!</v>
      </c>
      <c r="AE254" s="11" t="e">
        <f t="shared" si="56"/>
        <v>#NUM!</v>
      </c>
      <c r="AF254" s="14" t="e">
        <f t="shared" si="48"/>
        <v>#NUM!</v>
      </c>
      <c r="AG254" s="11" t="e">
        <f t="shared" si="49"/>
        <v>#NUM!</v>
      </c>
      <c r="AH254" s="11" t="e">
        <f t="shared" si="55"/>
        <v>#NUM!</v>
      </c>
      <c r="AI254" s="65"/>
    </row>
    <row r="255" spans="1:35">
      <c r="A255" s="86" t="str">
        <f t="shared" si="50"/>
        <v/>
      </c>
      <c r="B255" s="87"/>
      <c r="C255" s="258"/>
      <c r="D255" s="92"/>
      <c r="E255" s="88" t="e">
        <f t="shared" si="43"/>
        <v>#NUM!</v>
      </c>
      <c r="W255" s="7" t="str">
        <f t="shared" si="51"/>
        <v/>
      </c>
      <c r="X255" s="12" t="e">
        <f t="shared" si="44"/>
        <v>#NUM!</v>
      </c>
      <c r="Y255" s="7" t="e">
        <f t="shared" si="53"/>
        <v>#NUM!</v>
      </c>
      <c r="Z255" s="7" t="str">
        <f t="shared" si="54"/>
        <v/>
      </c>
      <c r="AA255" s="11" t="e">
        <f t="shared" si="52"/>
        <v>#NUM!</v>
      </c>
      <c r="AB255" s="14" t="e">
        <f t="shared" si="45"/>
        <v>#NUM!</v>
      </c>
      <c r="AC255" s="11" t="e">
        <f t="shared" si="46"/>
        <v>#NUM!</v>
      </c>
      <c r="AD255" s="14" t="e">
        <f t="shared" si="47"/>
        <v>#NUM!</v>
      </c>
      <c r="AE255" s="11" t="e">
        <f t="shared" si="56"/>
        <v>#NUM!</v>
      </c>
      <c r="AF255" s="14" t="e">
        <f t="shared" si="48"/>
        <v>#NUM!</v>
      </c>
      <c r="AG255" s="11" t="e">
        <f t="shared" si="49"/>
        <v>#NUM!</v>
      </c>
      <c r="AH255" s="11" t="e">
        <f t="shared" si="55"/>
        <v>#NUM!</v>
      </c>
      <c r="AI255" s="65"/>
    </row>
    <row r="256" spans="1:35">
      <c r="A256" s="86" t="str">
        <f t="shared" si="50"/>
        <v/>
      </c>
      <c r="B256" s="87"/>
      <c r="C256" s="258"/>
      <c r="D256" s="92"/>
      <c r="E256" s="88" t="e">
        <f t="shared" si="43"/>
        <v>#NUM!</v>
      </c>
      <c r="W256" s="7" t="str">
        <f t="shared" si="51"/>
        <v/>
      </c>
      <c r="X256" s="12" t="e">
        <f t="shared" si="44"/>
        <v>#NUM!</v>
      </c>
      <c r="Y256" s="7" t="e">
        <f t="shared" si="53"/>
        <v>#NUM!</v>
      </c>
      <c r="Z256" s="7" t="str">
        <f t="shared" si="54"/>
        <v/>
      </c>
      <c r="AA256" s="11" t="e">
        <f t="shared" si="52"/>
        <v>#NUM!</v>
      </c>
      <c r="AB256" s="14" t="e">
        <f t="shared" si="45"/>
        <v>#NUM!</v>
      </c>
      <c r="AC256" s="11" t="e">
        <f t="shared" si="46"/>
        <v>#NUM!</v>
      </c>
      <c r="AD256" s="14" t="e">
        <f t="shared" si="47"/>
        <v>#NUM!</v>
      </c>
      <c r="AE256" s="11" t="e">
        <f t="shared" si="56"/>
        <v>#NUM!</v>
      </c>
      <c r="AF256" s="14" t="e">
        <f t="shared" si="48"/>
        <v>#NUM!</v>
      </c>
      <c r="AG256" s="11" t="e">
        <f t="shared" si="49"/>
        <v>#NUM!</v>
      </c>
      <c r="AH256" s="11" t="e">
        <f t="shared" si="55"/>
        <v>#NUM!</v>
      </c>
      <c r="AI256" s="65"/>
    </row>
    <row r="257" spans="1:35">
      <c r="A257" s="86" t="str">
        <f t="shared" si="50"/>
        <v/>
      </c>
      <c r="B257" s="87"/>
      <c r="C257" s="258"/>
      <c r="D257" s="92"/>
      <c r="E257" s="88" t="e">
        <f t="shared" si="43"/>
        <v>#NUM!</v>
      </c>
      <c r="W257" s="7" t="str">
        <f t="shared" si="51"/>
        <v/>
      </c>
      <c r="X257" s="12" t="e">
        <f t="shared" si="44"/>
        <v>#NUM!</v>
      </c>
      <c r="Y257" s="7" t="e">
        <f t="shared" si="53"/>
        <v>#NUM!</v>
      </c>
      <c r="Z257" s="7" t="str">
        <f t="shared" si="54"/>
        <v/>
      </c>
      <c r="AA257" s="11" t="e">
        <f t="shared" si="52"/>
        <v>#NUM!</v>
      </c>
      <c r="AB257" s="14" t="e">
        <f t="shared" si="45"/>
        <v>#NUM!</v>
      </c>
      <c r="AC257" s="11" t="e">
        <f t="shared" si="46"/>
        <v>#NUM!</v>
      </c>
      <c r="AD257" s="14" t="e">
        <f t="shared" si="47"/>
        <v>#NUM!</v>
      </c>
      <c r="AE257" s="11" t="e">
        <f t="shared" si="56"/>
        <v>#NUM!</v>
      </c>
      <c r="AF257" s="14" t="e">
        <f t="shared" si="48"/>
        <v>#NUM!</v>
      </c>
      <c r="AG257" s="11" t="e">
        <f t="shared" si="49"/>
        <v>#NUM!</v>
      </c>
      <c r="AH257" s="11" t="e">
        <f t="shared" si="55"/>
        <v>#NUM!</v>
      </c>
      <c r="AI257" s="65"/>
    </row>
    <row r="258" spans="1:35">
      <c r="A258" s="86" t="str">
        <f t="shared" si="50"/>
        <v/>
      </c>
      <c r="B258" s="87"/>
      <c r="C258" s="258"/>
      <c r="D258" s="92"/>
      <c r="E258" s="88" t="e">
        <f t="shared" si="43"/>
        <v>#NUM!</v>
      </c>
      <c r="W258" s="7" t="str">
        <f t="shared" si="51"/>
        <v/>
      </c>
      <c r="X258" s="12" t="e">
        <f t="shared" si="44"/>
        <v>#NUM!</v>
      </c>
      <c r="Y258" s="7" t="e">
        <f t="shared" si="53"/>
        <v>#NUM!</v>
      </c>
      <c r="Z258" s="7" t="str">
        <f t="shared" si="54"/>
        <v/>
      </c>
      <c r="AA258" s="11" t="e">
        <f t="shared" si="52"/>
        <v>#NUM!</v>
      </c>
      <c r="AB258" s="14" t="e">
        <f t="shared" si="45"/>
        <v>#NUM!</v>
      </c>
      <c r="AC258" s="11" t="e">
        <f t="shared" si="46"/>
        <v>#NUM!</v>
      </c>
      <c r="AD258" s="14" t="e">
        <f t="shared" si="47"/>
        <v>#NUM!</v>
      </c>
      <c r="AE258" s="11" t="e">
        <f t="shared" si="56"/>
        <v>#NUM!</v>
      </c>
      <c r="AF258" s="14" t="e">
        <f t="shared" si="48"/>
        <v>#NUM!</v>
      </c>
      <c r="AG258" s="11" t="e">
        <f t="shared" si="49"/>
        <v>#NUM!</v>
      </c>
      <c r="AH258" s="11" t="e">
        <f t="shared" si="55"/>
        <v>#NUM!</v>
      </c>
      <c r="AI258" s="65"/>
    </row>
    <row r="259" spans="1:35">
      <c r="A259" s="86" t="str">
        <f t="shared" si="50"/>
        <v/>
      </c>
      <c r="B259" s="87"/>
      <c r="C259" s="258"/>
      <c r="D259" s="92"/>
      <c r="E259" s="88" t="e">
        <f t="shared" si="43"/>
        <v>#NUM!</v>
      </c>
      <c r="W259" s="7" t="str">
        <f t="shared" si="51"/>
        <v/>
      </c>
      <c r="X259" s="12" t="e">
        <f t="shared" si="44"/>
        <v>#NUM!</v>
      </c>
      <c r="Y259" s="7" t="e">
        <f t="shared" si="53"/>
        <v>#NUM!</v>
      </c>
      <c r="Z259" s="7" t="str">
        <f t="shared" si="54"/>
        <v/>
      </c>
      <c r="AA259" s="11" t="e">
        <f t="shared" si="52"/>
        <v>#NUM!</v>
      </c>
      <c r="AB259" s="14" t="e">
        <f t="shared" si="45"/>
        <v>#NUM!</v>
      </c>
      <c r="AC259" s="11" t="e">
        <f t="shared" si="46"/>
        <v>#NUM!</v>
      </c>
      <c r="AD259" s="14" t="e">
        <f t="shared" si="47"/>
        <v>#NUM!</v>
      </c>
      <c r="AE259" s="11" t="e">
        <f t="shared" si="56"/>
        <v>#NUM!</v>
      </c>
      <c r="AF259" s="14" t="e">
        <f t="shared" si="48"/>
        <v>#NUM!</v>
      </c>
      <c r="AG259" s="11" t="e">
        <f t="shared" si="49"/>
        <v>#NUM!</v>
      </c>
      <c r="AH259" s="11" t="e">
        <f t="shared" si="55"/>
        <v>#NUM!</v>
      </c>
      <c r="AI259" s="65"/>
    </row>
    <row r="260" spans="1:35">
      <c r="A260" s="86" t="str">
        <f t="shared" si="50"/>
        <v/>
      </c>
      <c r="B260" s="87"/>
      <c r="C260" s="258"/>
      <c r="D260" s="92"/>
      <c r="E260" s="88" t="e">
        <f t="shared" si="43"/>
        <v>#NUM!</v>
      </c>
      <c r="W260" s="7" t="str">
        <f t="shared" si="51"/>
        <v/>
      </c>
      <c r="X260" s="12" t="e">
        <f t="shared" si="44"/>
        <v>#NUM!</v>
      </c>
      <c r="Y260" s="7" t="e">
        <f t="shared" si="53"/>
        <v>#NUM!</v>
      </c>
      <c r="Z260" s="7" t="str">
        <f t="shared" si="54"/>
        <v/>
      </c>
      <c r="AA260" s="11" t="e">
        <f t="shared" si="52"/>
        <v>#NUM!</v>
      </c>
      <c r="AB260" s="14" t="e">
        <f t="shared" si="45"/>
        <v>#NUM!</v>
      </c>
      <c r="AC260" s="11" t="e">
        <f t="shared" si="46"/>
        <v>#NUM!</v>
      </c>
      <c r="AD260" s="14" t="e">
        <f t="shared" si="47"/>
        <v>#NUM!</v>
      </c>
      <c r="AE260" s="11" t="e">
        <f t="shared" si="56"/>
        <v>#NUM!</v>
      </c>
      <c r="AF260" s="14" t="e">
        <f t="shared" si="48"/>
        <v>#NUM!</v>
      </c>
      <c r="AG260" s="11" t="e">
        <f t="shared" si="49"/>
        <v>#NUM!</v>
      </c>
      <c r="AH260" s="11" t="e">
        <f t="shared" si="55"/>
        <v>#NUM!</v>
      </c>
      <c r="AI260" s="65"/>
    </row>
    <row r="261" spans="1:35">
      <c r="A261" s="86" t="str">
        <f t="shared" si="50"/>
        <v/>
      </c>
      <c r="B261" s="87"/>
      <c r="C261" s="258"/>
      <c r="D261" s="92"/>
      <c r="E261" s="88" t="e">
        <f t="shared" si="43"/>
        <v>#NUM!</v>
      </c>
      <c r="W261" s="7" t="str">
        <f t="shared" si="51"/>
        <v/>
      </c>
      <c r="X261" s="12" t="e">
        <f t="shared" si="44"/>
        <v>#NUM!</v>
      </c>
      <c r="Y261" s="7" t="e">
        <f t="shared" si="53"/>
        <v>#NUM!</v>
      </c>
      <c r="Z261" s="7" t="str">
        <f t="shared" si="54"/>
        <v/>
      </c>
      <c r="AA261" s="11" t="e">
        <f t="shared" si="52"/>
        <v>#NUM!</v>
      </c>
      <c r="AB261" s="14" t="e">
        <f t="shared" si="45"/>
        <v>#NUM!</v>
      </c>
      <c r="AC261" s="11" t="e">
        <f t="shared" si="46"/>
        <v>#NUM!</v>
      </c>
      <c r="AD261" s="14" t="e">
        <f t="shared" si="47"/>
        <v>#NUM!</v>
      </c>
      <c r="AE261" s="11" t="e">
        <f t="shared" si="56"/>
        <v>#NUM!</v>
      </c>
      <c r="AF261" s="14" t="e">
        <f t="shared" si="48"/>
        <v>#NUM!</v>
      </c>
      <c r="AG261" s="11" t="e">
        <f t="shared" si="49"/>
        <v>#NUM!</v>
      </c>
      <c r="AH261" s="11" t="e">
        <f t="shared" si="55"/>
        <v>#NUM!</v>
      </c>
      <c r="AI261" s="65"/>
    </row>
    <row r="262" spans="1:35">
      <c r="A262" s="86" t="str">
        <f t="shared" si="50"/>
        <v/>
      </c>
      <c r="B262" s="87"/>
      <c r="C262" s="258"/>
      <c r="D262" s="92"/>
      <c r="E262" s="88" t="e">
        <f t="shared" si="43"/>
        <v>#NUM!</v>
      </c>
      <c r="W262" s="7" t="str">
        <f t="shared" si="51"/>
        <v/>
      </c>
      <c r="X262" s="12" t="e">
        <f t="shared" si="44"/>
        <v>#NUM!</v>
      </c>
      <c r="Y262" s="7" t="e">
        <f t="shared" si="53"/>
        <v>#NUM!</v>
      </c>
      <c r="Z262" s="7" t="str">
        <f t="shared" si="54"/>
        <v/>
      </c>
      <c r="AA262" s="11" t="e">
        <f t="shared" si="52"/>
        <v>#NUM!</v>
      </c>
      <c r="AB262" s="14" t="e">
        <f t="shared" si="45"/>
        <v>#NUM!</v>
      </c>
      <c r="AC262" s="11" t="e">
        <f t="shared" si="46"/>
        <v>#NUM!</v>
      </c>
      <c r="AD262" s="14" t="e">
        <f t="shared" si="47"/>
        <v>#NUM!</v>
      </c>
      <c r="AE262" s="11" t="e">
        <f t="shared" si="56"/>
        <v>#NUM!</v>
      </c>
      <c r="AF262" s="14" t="e">
        <f t="shared" si="48"/>
        <v>#NUM!</v>
      </c>
      <c r="AG262" s="11" t="e">
        <f t="shared" si="49"/>
        <v>#NUM!</v>
      </c>
      <c r="AH262" s="11" t="e">
        <f t="shared" si="55"/>
        <v>#NUM!</v>
      </c>
      <c r="AI262" s="65"/>
    </row>
    <row r="263" spans="1:35">
      <c r="A263" s="86" t="str">
        <f t="shared" si="50"/>
        <v/>
      </c>
      <c r="B263" s="87"/>
      <c r="C263" s="258"/>
      <c r="D263" s="92"/>
      <c r="E263" s="88" t="e">
        <f t="shared" si="43"/>
        <v>#NUM!</v>
      </c>
      <c r="W263" s="7" t="str">
        <f t="shared" si="51"/>
        <v/>
      </c>
      <c r="X263" s="12" t="e">
        <f t="shared" si="44"/>
        <v>#NUM!</v>
      </c>
      <c r="Y263" s="7" t="e">
        <f t="shared" si="53"/>
        <v>#NUM!</v>
      </c>
      <c r="Z263" s="7" t="str">
        <f t="shared" si="54"/>
        <v/>
      </c>
      <c r="AA263" s="11" t="e">
        <f t="shared" si="52"/>
        <v>#NUM!</v>
      </c>
      <c r="AB263" s="14" t="e">
        <f t="shared" si="45"/>
        <v>#NUM!</v>
      </c>
      <c r="AC263" s="11" t="e">
        <f t="shared" si="46"/>
        <v>#NUM!</v>
      </c>
      <c r="AD263" s="14" t="e">
        <f t="shared" si="47"/>
        <v>#NUM!</v>
      </c>
      <c r="AE263" s="11" t="e">
        <f t="shared" si="56"/>
        <v>#NUM!</v>
      </c>
      <c r="AF263" s="14" t="e">
        <f t="shared" si="48"/>
        <v>#NUM!</v>
      </c>
      <c r="AG263" s="11" t="e">
        <f t="shared" si="49"/>
        <v>#NUM!</v>
      </c>
      <c r="AH263" s="11" t="e">
        <f t="shared" si="55"/>
        <v>#NUM!</v>
      </c>
      <c r="AI263" s="65"/>
    </row>
    <row r="264" spans="1:35">
      <c r="A264" s="86" t="str">
        <f t="shared" si="50"/>
        <v/>
      </c>
      <c r="B264" s="87"/>
      <c r="C264" s="258"/>
      <c r="D264" s="92"/>
      <c r="E264" s="88" t="e">
        <f t="shared" si="43"/>
        <v>#NUM!</v>
      </c>
      <c r="W264" s="7" t="str">
        <f t="shared" si="51"/>
        <v/>
      </c>
      <c r="X264" s="12" t="e">
        <f t="shared" si="44"/>
        <v>#NUM!</v>
      </c>
      <c r="Y264" s="7" t="e">
        <f t="shared" si="53"/>
        <v>#NUM!</v>
      </c>
      <c r="Z264" s="7" t="str">
        <f t="shared" si="54"/>
        <v/>
      </c>
      <c r="AA264" s="11" t="e">
        <f t="shared" si="52"/>
        <v>#NUM!</v>
      </c>
      <c r="AB264" s="14" t="e">
        <f t="shared" si="45"/>
        <v>#NUM!</v>
      </c>
      <c r="AC264" s="11" t="e">
        <f t="shared" si="46"/>
        <v>#NUM!</v>
      </c>
      <c r="AD264" s="14" t="e">
        <f t="shared" si="47"/>
        <v>#NUM!</v>
      </c>
      <c r="AE264" s="11" t="e">
        <f t="shared" si="56"/>
        <v>#NUM!</v>
      </c>
      <c r="AF264" s="14" t="e">
        <f t="shared" si="48"/>
        <v>#NUM!</v>
      </c>
      <c r="AG264" s="11" t="e">
        <f t="shared" si="49"/>
        <v>#NUM!</v>
      </c>
      <c r="AH264" s="11" t="e">
        <f t="shared" si="55"/>
        <v>#NUM!</v>
      </c>
      <c r="AI264" s="65"/>
    </row>
    <row r="265" spans="1:35">
      <c r="A265" s="86" t="str">
        <f t="shared" si="50"/>
        <v/>
      </c>
      <c r="B265" s="87"/>
      <c r="C265" s="258"/>
      <c r="D265" s="92"/>
      <c r="E265" s="88" t="e">
        <f t="shared" ref="E265:E328" si="57">IF(OR(A265="",AA265=1),"",D265)</f>
        <v>#NUM!</v>
      </c>
      <c r="W265" s="7" t="str">
        <f t="shared" si="51"/>
        <v/>
      </c>
      <c r="X265" s="12" t="e">
        <f t="shared" ref="X265:X328" si="58">IF(OR(A265="",AA265=1),"",D265)</f>
        <v>#NUM!</v>
      </c>
      <c r="Y265" s="7" t="e">
        <f t="shared" si="53"/>
        <v>#NUM!</v>
      </c>
      <c r="Z265" s="7" t="str">
        <f t="shared" si="54"/>
        <v/>
      </c>
      <c r="AA265" s="11" t="e">
        <f t="shared" si="52"/>
        <v>#NUM!</v>
      </c>
      <c r="AB265" s="14" t="e">
        <f t="shared" ref="AB265:AB328" si="59">IF(AA265=1,D265,-1)</f>
        <v>#NUM!</v>
      </c>
      <c r="AC265" s="11" t="e">
        <f t="shared" ref="AC265:AC328" si="60">IF(OR(A265="",AA265=1,ABS(D265-$L$11)&lt;=3*$AI$22),"",1)</f>
        <v>#NUM!</v>
      </c>
      <c r="AD265" s="14" t="e">
        <f t="shared" ref="AD265:AD328" si="61">IF(AC265=1,D265,-1)</f>
        <v>#NUM!</v>
      </c>
      <c r="AE265" s="11" t="e">
        <f t="shared" si="56"/>
        <v>#NUM!</v>
      </c>
      <c r="AF265" s="14" t="e">
        <f t="shared" ref="AF265:AF328" si="62">IF(AE265=1,D265,-1)</f>
        <v>#NUM!</v>
      </c>
      <c r="AG265" s="11" t="e">
        <f t="shared" ref="AG265:AG328" si="63">IF(E265="",0,(E265-$L$11)/ABS(E265-$L$11))</f>
        <v>#NUM!</v>
      </c>
      <c r="AH265" s="11" t="e">
        <f t="shared" si="55"/>
        <v>#NUM!</v>
      </c>
      <c r="AI265" s="65"/>
    </row>
    <row r="266" spans="1:35">
      <c r="A266" s="86" t="str">
        <f t="shared" ref="A266:A329" si="64">IF(ISNUMBER(D266),A265+1,"")</f>
        <v/>
      </c>
      <c r="B266" s="87"/>
      <c r="C266" s="258"/>
      <c r="D266" s="92"/>
      <c r="E266" s="88" t="e">
        <f t="shared" si="57"/>
        <v>#NUM!</v>
      </c>
      <c r="W266" s="7" t="str">
        <f t="shared" ref="W266:W329" si="65">IF(AND(ISNUMBER(D266),ISNUMBER(D265)),ABS(D265-D266),"")</f>
        <v/>
      </c>
      <c r="X266" s="12" t="e">
        <f t="shared" si="58"/>
        <v>#NUM!</v>
      </c>
      <c r="Y266" s="7" t="e">
        <f t="shared" si="53"/>
        <v>#NUM!</v>
      </c>
      <c r="Z266" s="7" t="str">
        <f t="shared" si="54"/>
        <v/>
      </c>
      <c r="AA266" s="11" t="e">
        <f t="shared" ref="AA266:AA329" si="66">IF(AND(A266&lt;&gt;"",ABS(D266-$AI$11)&gt;0.4*$J$11),1,"")</f>
        <v>#NUM!</v>
      </c>
      <c r="AB266" s="14" t="e">
        <f t="shared" si="59"/>
        <v>#NUM!</v>
      </c>
      <c r="AC266" s="11" t="e">
        <f t="shared" si="60"/>
        <v>#NUM!</v>
      </c>
      <c r="AD266" s="14" t="e">
        <f t="shared" si="61"/>
        <v>#NUM!</v>
      </c>
      <c r="AE266" s="11" t="e">
        <f t="shared" si="56"/>
        <v>#NUM!</v>
      </c>
      <c r="AF266" s="14" t="e">
        <f t="shared" si="62"/>
        <v>#NUM!</v>
      </c>
      <c r="AG266" s="11" t="e">
        <f t="shared" si="63"/>
        <v>#NUM!</v>
      </c>
      <c r="AH266" s="11" t="e">
        <f t="shared" si="55"/>
        <v>#NUM!</v>
      </c>
      <c r="AI266" s="65"/>
    </row>
    <row r="267" spans="1:35">
      <c r="A267" s="86" t="str">
        <f t="shared" si="64"/>
        <v/>
      </c>
      <c r="B267" s="87"/>
      <c r="C267" s="258"/>
      <c r="D267" s="92"/>
      <c r="E267" s="88" t="e">
        <f t="shared" si="57"/>
        <v>#NUM!</v>
      </c>
      <c r="W267" s="7" t="str">
        <f t="shared" si="65"/>
        <v/>
      </c>
      <c r="X267" s="12" t="e">
        <f t="shared" si="58"/>
        <v>#NUM!</v>
      </c>
      <c r="Y267" s="7" t="e">
        <f t="shared" ref="Y267:Y330" si="67">IF(OR(AA266=1,AA267=1),"",W267)</f>
        <v>#NUM!</v>
      </c>
      <c r="Z267" s="7" t="str">
        <f t="shared" ref="Z267:Z330" si="68">IF(AND(ISNUMBER(E267),ISNUMBER(E266)),ABS(E266-E267),"")</f>
        <v/>
      </c>
      <c r="AA267" s="11" t="e">
        <f t="shared" si="66"/>
        <v>#NUM!</v>
      </c>
      <c r="AB267" s="14" t="e">
        <f t="shared" si="59"/>
        <v>#NUM!</v>
      </c>
      <c r="AC267" s="11" t="e">
        <f t="shared" si="60"/>
        <v>#NUM!</v>
      </c>
      <c r="AD267" s="14" t="e">
        <f t="shared" si="61"/>
        <v>#NUM!</v>
      </c>
      <c r="AE267" s="11" t="e">
        <f t="shared" si="56"/>
        <v>#NUM!</v>
      </c>
      <c r="AF267" s="14" t="e">
        <f t="shared" si="62"/>
        <v>#NUM!</v>
      </c>
      <c r="AG267" s="11" t="e">
        <f t="shared" si="63"/>
        <v>#NUM!</v>
      </c>
      <c r="AH267" s="11" t="e">
        <f t="shared" ref="AH267:AH330" si="69">CHOOSE(5+AG266+3*AG267,AH266-1,IF(AH266&lt;0,AH266-1,-1),-1,AH266,AH266,AH266,1,IF(AH266&gt;0,AH266+1,1),AH266+1)</f>
        <v>#NUM!</v>
      </c>
      <c r="AI267" s="65"/>
    </row>
    <row r="268" spans="1:35">
      <c r="A268" s="86" t="str">
        <f t="shared" si="64"/>
        <v/>
      </c>
      <c r="B268" s="87"/>
      <c r="C268" s="258"/>
      <c r="D268" s="92"/>
      <c r="E268" s="88" t="e">
        <f t="shared" si="57"/>
        <v>#NUM!</v>
      </c>
      <c r="W268" s="7" t="str">
        <f t="shared" si="65"/>
        <v/>
      </c>
      <c r="X268" s="12" t="e">
        <f t="shared" si="58"/>
        <v>#NUM!</v>
      </c>
      <c r="Y268" s="7" t="e">
        <f t="shared" si="67"/>
        <v>#NUM!</v>
      </c>
      <c r="Z268" s="7" t="str">
        <f t="shared" si="68"/>
        <v/>
      </c>
      <c r="AA268" s="11" t="e">
        <f t="shared" si="66"/>
        <v>#NUM!</v>
      </c>
      <c r="AB268" s="14" t="e">
        <f t="shared" si="59"/>
        <v>#NUM!</v>
      </c>
      <c r="AC268" s="11" t="e">
        <f t="shared" si="60"/>
        <v>#NUM!</v>
      </c>
      <c r="AD268" s="14" t="e">
        <f t="shared" si="61"/>
        <v>#NUM!</v>
      </c>
      <c r="AE268" s="11" t="e">
        <f t="shared" si="56"/>
        <v>#NUM!</v>
      </c>
      <c r="AF268" s="14" t="e">
        <f t="shared" si="62"/>
        <v>#NUM!</v>
      </c>
      <c r="AG268" s="11" t="e">
        <f t="shared" si="63"/>
        <v>#NUM!</v>
      </c>
      <c r="AH268" s="11" t="e">
        <f t="shared" si="69"/>
        <v>#NUM!</v>
      </c>
      <c r="AI268" s="65"/>
    </row>
    <row r="269" spans="1:35">
      <c r="A269" s="86" t="str">
        <f t="shared" si="64"/>
        <v/>
      </c>
      <c r="B269" s="87"/>
      <c r="C269" s="258"/>
      <c r="D269" s="92"/>
      <c r="E269" s="88" t="e">
        <f t="shared" si="57"/>
        <v>#NUM!</v>
      </c>
      <c r="W269" s="7" t="str">
        <f t="shared" si="65"/>
        <v/>
      </c>
      <c r="X269" s="12" t="e">
        <f t="shared" si="58"/>
        <v>#NUM!</v>
      </c>
      <c r="Y269" s="7" t="e">
        <f t="shared" si="67"/>
        <v>#NUM!</v>
      </c>
      <c r="Z269" s="7" t="str">
        <f t="shared" si="68"/>
        <v/>
      </c>
      <c r="AA269" s="11" t="e">
        <f t="shared" si="66"/>
        <v>#NUM!</v>
      </c>
      <c r="AB269" s="14" t="e">
        <f t="shared" si="59"/>
        <v>#NUM!</v>
      </c>
      <c r="AC269" s="11" t="e">
        <f t="shared" si="60"/>
        <v>#NUM!</v>
      </c>
      <c r="AD269" s="14" t="e">
        <f t="shared" si="61"/>
        <v>#NUM!</v>
      </c>
      <c r="AE269" s="11" t="e">
        <f t="shared" si="56"/>
        <v>#NUM!</v>
      </c>
      <c r="AF269" s="14" t="e">
        <f t="shared" si="62"/>
        <v>#NUM!</v>
      </c>
      <c r="AG269" s="11" t="e">
        <f t="shared" si="63"/>
        <v>#NUM!</v>
      </c>
      <c r="AH269" s="11" t="e">
        <f t="shared" si="69"/>
        <v>#NUM!</v>
      </c>
      <c r="AI269" s="65"/>
    </row>
    <row r="270" spans="1:35">
      <c r="A270" s="86" t="str">
        <f t="shared" si="64"/>
        <v/>
      </c>
      <c r="B270" s="87"/>
      <c r="C270" s="258"/>
      <c r="D270" s="92"/>
      <c r="E270" s="88" t="e">
        <f t="shared" si="57"/>
        <v>#NUM!</v>
      </c>
      <c r="W270" s="7" t="str">
        <f t="shared" si="65"/>
        <v/>
      </c>
      <c r="X270" s="12" t="e">
        <f t="shared" si="58"/>
        <v>#NUM!</v>
      </c>
      <c r="Y270" s="7" t="e">
        <f t="shared" si="67"/>
        <v>#NUM!</v>
      </c>
      <c r="Z270" s="7" t="str">
        <f t="shared" si="68"/>
        <v/>
      </c>
      <c r="AA270" s="11" t="e">
        <f t="shared" si="66"/>
        <v>#NUM!</v>
      </c>
      <c r="AB270" s="14" t="e">
        <f t="shared" si="59"/>
        <v>#NUM!</v>
      </c>
      <c r="AC270" s="11" t="e">
        <f t="shared" si="60"/>
        <v>#NUM!</v>
      </c>
      <c r="AD270" s="14" t="e">
        <f t="shared" si="61"/>
        <v>#NUM!</v>
      </c>
      <c r="AE270" s="11" t="e">
        <f t="shared" si="56"/>
        <v>#NUM!</v>
      </c>
      <c r="AF270" s="14" t="e">
        <f t="shared" si="62"/>
        <v>#NUM!</v>
      </c>
      <c r="AG270" s="11" t="e">
        <f t="shared" si="63"/>
        <v>#NUM!</v>
      </c>
      <c r="AH270" s="11" t="e">
        <f t="shared" si="69"/>
        <v>#NUM!</v>
      </c>
      <c r="AI270" s="65"/>
    </row>
    <row r="271" spans="1:35">
      <c r="A271" s="86" t="str">
        <f t="shared" si="64"/>
        <v/>
      </c>
      <c r="B271" s="87"/>
      <c r="C271" s="258"/>
      <c r="D271" s="92"/>
      <c r="E271" s="88" t="e">
        <f t="shared" si="57"/>
        <v>#NUM!</v>
      </c>
      <c r="W271" s="7" t="str">
        <f t="shared" si="65"/>
        <v/>
      </c>
      <c r="X271" s="12" t="e">
        <f t="shared" si="58"/>
        <v>#NUM!</v>
      </c>
      <c r="Y271" s="7" t="e">
        <f t="shared" si="67"/>
        <v>#NUM!</v>
      </c>
      <c r="Z271" s="7" t="str">
        <f t="shared" si="68"/>
        <v/>
      </c>
      <c r="AA271" s="11" t="e">
        <f t="shared" si="66"/>
        <v>#NUM!</v>
      </c>
      <c r="AB271" s="14" t="e">
        <f t="shared" si="59"/>
        <v>#NUM!</v>
      </c>
      <c r="AC271" s="11" t="e">
        <f t="shared" si="60"/>
        <v>#NUM!</v>
      </c>
      <c r="AD271" s="14" t="e">
        <f t="shared" si="61"/>
        <v>#NUM!</v>
      </c>
      <c r="AE271" s="11" t="e">
        <f t="shared" si="56"/>
        <v>#NUM!</v>
      </c>
      <c r="AF271" s="14" t="e">
        <f t="shared" si="62"/>
        <v>#NUM!</v>
      </c>
      <c r="AG271" s="11" t="e">
        <f t="shared" si="63"/>
        <v>#NUM!</v>
      </c>
      <c r="AH271" s="11" t="e">
        <f t="shared" si="69"/>
        <v>#NUM!</v>
      </c>
      <c r="AI271" s="65"/>
    </row>
    <row r="272" spans="1:35">
      <c r="A272" s="86" t="str">
        <f t="shared" si="64"/>
        <v/>
      </c>
      <c r="B272" s="87"/>
      <c r="C272" s="258"/>
      <c r="D272" s="92"/>
      <c r="E272" s="88" t="e">
        <f t="shared" si="57"/>
        <v>#NUM!</v>
      </c>
      <c r="W272" s="7" t="str">
        <f t="shared" si="65"/>
        <v/>
      </c>
      <c r="X272" s="12" t="e">
        <f t="shared" si="58"/>
        <v>#NUM!</v>
      </c>
      <c r="Y272" s="7" t="e">
        <f t="shared" si="67"/>
        <v>#NUM!</v>
      </c>
      <c r="Z272" s="7" t="str">
        <f t="shared" si="68"/>
        <v/>
      </c>
      <c r="AA272" s="11" t="e">
        <f t="shared" si="66"/>
        <v>#NUM!</v>
      </c>
      <c r="AB272" s="14" t="e">
        <f t="shared" si="59"/>
        <v>#NUM!</v>
      </c>
      <c r="AC272" s="11" t="e">
        <f t="shared" si="60"/>
        <v>#NUM!</v>
      </c>
      <c r="AD272" s="14" t="e">
        <f t="shared" si="61"/>
        <v>#NUM!</v>
      </c>
      <c r="AE272" s="11" t="e">
        <f t="shared" si="56"/>
        <v>#NUM!</v>
      </c>
      <c r="AF272" s="14" t="e">
        <f t="shared" si="62"/>
        <v>#NUM!</v>
      </c>
      <c r="AG272" s="11" t="e">
        <f t="shared" si="63"/>
        <v>#NUM!</v>
      </c>
      <c r="AH272" s="11" t="e">
        <f t="shared" si="69"/>
        <v>#NUM!</v>
      </c>
      <c r="AI272" s="65"/>
    </row>
    <row r="273" spans="1:35">
      <c r="A273" s="86" t="str">
        <f t="shared" si="64"/>
        <v/>
      </c>
      <c r="B273" s="87"/>
      <c r="C273" s="258"/>
      <c r="D273" s="92"/>
      <c r="E273" s="88" t="e">
        <f t="shared" si="57"/>
        <v>#NUM!</v>
      </c>
      <c r="W273" s="7" t="str">
        <f t="shared" si="65"/>
        <v/>
      </c>
      <c r="X273" s="12" t="e">
        <f t="shared" si="58"/>
        <v>#NUM!</v>
      </c>
      <c r="Y273" s="7" t="e">
        <f t="shared" si="67"/>
        <v>#NUM!</v>
      </c>
      <c r="Z273" s="7" t="str">
        <f t="shared" si="68"/>
        <v/>
      </c>
      <c r="AA273" s="11" t="e">
        <f t="shared" si="66"/>
        <v>#NUM!</v>
      </c>
      <c r="AB273" s="14" t="e">
        <f t="shared" si="59"/>
        <v>#NUM!</v>
      </c>
      <c r="AC273" s="11" t="e">
        <f t="shared" si="60"/>
        <v>#NUM!</v>
      </c>
      <c r="AD273" s="14" t="e">
        <f t="shared" si="61"/>
        <v>#NUM!</v>
      </c>
      <c r="AE273" s="11" t="e">
        <f t="shared" si="56"/>
        <v>#NUM!</v>
      </c>
      <c r="AF273" s="14" t="e">
        <f t="shared" si="62"/>
        <v>#NUM!</v>
      </c>
      <c r="AG273" s="11" t="e">
        <f t="shared" si="63"/>
        <v>#NUM!</v>
      </c>
      <c r="AH273" s="11" t="e">
        <f t="shared" si="69"/>
        <v>#NUM!</v>
      </c>
      <c r="AI273" s="65"/>
    </row>
    <row r="274" spans="1:35">
      <c r="A274" s="86" t="str">
        <f t="shared" si="64"/>
        <v/>
      </c>
      <c r="B274" s="87"/>
      <c r="C274" s="258"/>
      <c r="D274" s="92"/>
      <c r="E274" s="88" t="e">
        <f t="shared" si="57"/>
        <v>#NUM!</v>
      </c>
      <c r="W274" s="7" t="str">
        <f t="shared" si="65"/>
        <v/>
      </c>
      <c r="X274" s="12" t="e">
        <f t="shared" si="58"/>
        <v>#NUM!</v>
      </c>
      <c r="Y274" s="7" t="e">
        <f t="shared" si="67"/>
        <v>#NUM!</v>
      </c>
      <c r="Z274" s="7" t="str">
        <f t="shared" si="68"/>
        <v/>
      </c>
      <c r="AA274" s="11" t="e">
        <f t="shared" si="66"/>
        <v>#NUM!</v>
      </c>
      <c r="AB274" s="14" t="e">
        <f t="shared" si="59"/>
        <v>#NUM!</v>
      </c>
      <c r="AC274" s="11" t="e">
        <f t="shared" si="60"/>
        <v>#NUM!</v>
      </c>
      <c r="AD274" s="14" t="e">
        <f t="shared" si="61"/>
        <v>#NUM!</v>
      </c>
      <c r="AE274" s="11" t="e">
        <f t="shared" si="56"/>
        <v>#NUM!</v>
      </c>
      <c r="AF274" s="14" t="e">
        <f t="shared" si="62"/>
        <v>#NUM!</v>
      </c>
      <c r="AG274" s="11" t="e">
        <f t="shared" si="63"/>
        <v>#NUM!</v>
      </c>
      <c r="AH274" s="11" t="e">
        <f t="shared" si="69"/>
        <v>#NUM!</v>
      </c>
      <c r="AI274" s="65"/>
    </row>
    <row r="275" spans="1:35">
      <c r="A275" s="86" t="str">
        <f t="shared" si="64"/>
        <v/>
      </c>
      <c r="B275" s="87"/>
      <c r="C275" s="258"/>
      <c r="D275" s="92"/>
      <c r="E275" s="88" t="e">
        <f t="shared" si="57"/>
        <v>#NUM!</v>
      </c>
      <c r="W275" s="7" t="str">
        <f t="shared" si="65"/>
        <v/>
      </c>
      <c r="X275" s="12" t="e">
        <f t="shared" si="58"/>
        <v>#NUM!</v>
      </c>
      <c r="Y275" s="7" t="e">
        <f t="shared" si="67"/>
        <v>#NUM!</v>
      </c>
      <c r="Z275" s="7" t="str">
        <f t="shared" si="68"/>
        <v/>
      </c>
      <c r="AA275" s="11" t="e">
        <f t="shared" si="66"/>
        <v>#NUM!</v>
      </c>
      <c r="AB275" s="14" t="e">
        <f t="shared" si="59"/>
        <v>#NUM!</v>
      </c>
      <c r="AC275" s="11" t="e">
        <f t="shared" si="60"/>
        <v>#NUM!</v>
      </c>
      <c r="AD275" s="14" t="e">
        <f t="shared" si="61"/>
        <v>#NUM!</v>
      </c>
      <c r="AE275" s="11" t="e">
        <f t="shared" si="56"/>
        <v>#NUM!</v>
      </c>
      <c r="AF275" s="14" t="e">
        <f t="shared" si="62"/>
        <v>#NUM!</v>
      </c>
      <c r="AG275" s="11" t="e">
        <f t="shared" si="63"/>
        <v>#NUM!</v>
      </c>
      <c r="AH275" s="11" t="e">
        <f t="shared" si="69"/>
        <v>#NUM!</v>
      </c>
      <c r="AI275" s="65"/>
    </row>
    <row r="276" spans="1:35">
      <c r="A276" s="86" t="str">
        <f t="shared" si="64"/>
        <v/>
      </c>
      <c r="B276" s="87"/>
      <c r="C276" s="258"/>
      <c r="D276" s="92"/>
      <c r="E276" s="88" t="e">
        <f t="shared" si="57"/>
        <v>#NUM!</v>
      </c>
      <c r="W276" s="7" t="str">
        <f t="shared" si="65"/>
        <v/>
      </c>
      <c r="X276" s="12" t="e">
        <f t="shared" si="58"/>
        <v>#NUM!</v>
      </c>
      <c r="Y276" s="7" t="e">
        <f t="shared" si="67"/>
        <v>#NUM!</v>
      </c>
      <c r="Z276" s="7" t="str">
        <f t="shared" si="68"/>
        <v/>
      </c>
      <c r="AA276" s="11" t="e">
        <f t="shared" si="66"/>
        <v>#NUM!</v>
      </c>
      <c r="AB276" s="14" t="e">
        <f t="shared" si="59"/>
        <v>#NUM!</v>
      </c>
      <c r="AC276" s="11" t="e">
        <f t="shared" si="60"/>
        <v>#NUM!</v>
      </c>
      <c r="AD276" s="14" t="e">
        <f t="shared" si="61"/>
        <v>#NUM!</v>
      </c>
      <c r="AE276" s="11" t="e">
        <f t="shared" si="56"/>
        <v>#NUM!</v>
      </c>
      <c r="AF276" s="14" t="e">
        <f t="shared" si="62"/>
        <v>#NUM!</v>
      </c>
      <c r="AG276" s="11" t="e">
        <f t="shared" si="63"/>
        <v>#NUM!</v>
      </c>
      <c r="AH276" s="11" t="e">
        <f t="shared" si="69"/>
        <v>#NUM!</v>
      </c>
      <c r="AI276" s="65"/>
    </row>
    <row r="277" spans="1:35">
      <c r="A277" s="86" t="str">
        <f t="shared" si="64"/>
        <v/>
      </c>
      <c r="B277" s="87"/>
      <c r="C277" s="258"/>
      <c r="D277" s="92"/>
      <c r="E277" s="88" t="e">
        <f t="shared" si="57"/>
        <v>#NUM!</v>
      </c>
      <c r="W277" s="7" t="str">
        <f t="shared" si="65"/>
        <v/>
      </c>
      <c r="X277" s="12" t="e">
        <f t="shared" si="58"/>
        <v>#NUM!</v>
      </c>
      <c r="Y277" s="7" t="e">
        <f t="shared" si="67"/>
        <v>#NUM!</v>
      </c>
      <c r="Z277" s="7" t="str">
        <f t="shared" si="68"/>
        <v/>
      </c>
      <c r="AA277" s="11" t="e">
        <f t="shared" si="66"/>
        <v>#NUM!</v>
      </c>
      <c r="AB277" s="14" t="e">
        <f t="shared" si="59"/>
        <v>#NUM!</v>
      </c>
      <c r="AC277" s="11" t="e">
        <f t="shared" si="60"/>
        <v>#NUM!</v>
      </c>
      <c r="AD277" s="14" t="e">
        <f t="shared" si="61"/>
        <v>#NUM!</v>
      </c>
      <c r="AE277" s="11" t="e">
        <f t="shared" si="56"/>
        <v>#NUM!</v>
      </c>
      <c r="AF277" s="14" t="e">
        <f t="shared" si="62"/>
        <v>#NUM!</v>
      </c>
      <c r="AG277" s="11" t="e">
        <f t="shared" si="63"/>
        <v>#NUM!</v>
      </c>
      <c r="AH277" s="11" t="e">
        <f t="shared" si="69"/>
        <v>#NUM!</v>
      </c>
      <c r="AI277" s="65"/>
    </row>
    <row r="278" spans="1:35">
      <c r="A278" s="86" t="str">
        <f t="shared" si="64"/>
        <v/>
      </c>
      <c r="B278" s="87"/>
      <c r="C278" s="258"/>
      <c r="D278" s="92"/>
      <c r="E278" s="88" t="e">
        <f t="shared" si="57"/>
        <v>#NUM!</v>
      </c>
      <c r="W278" s="7" t="str">
        <f t="shared" si="65"/>
        <v/>
      </c>
      <c r="X278" s="12" t="e">
        <f t="shared" si="58"/>
        <v>#NUM!</v>
      </c>
      <c r="Y278" s="7" t="e">
        <f t="shared" si="67"/>
        <v>#NUM!</v>
      </c>
      <c r="Z278" s="7" t="str">
        <f t="shared" si="68"/>
        <v/>
      </c>
      <c r="AA278" s="11" t="e">
        <f t="shared" si="66"/>
        <v>#NUM!</v>
      </c>
      <c r="AB278" s="14" t="e">
        <f t="shared" si="59"/>
        <v>#NUM!</v>
      </c>
      <c r="AC278" s="11" t="e">
        <f t="shared" si="60"/>
        <v>#NUM!</v>
      </c>
      <c r="AD278" s="14" t="e">
        <f t="shared" si="61"/>
        <v>#NUM!</v>
      </c>
      <c r="AE278" s="11" t="e">
        <f t="shared" si="56"/>
        <v>#NUM!</v>
      </c>
      <c r="AF278" s="14" t="e">
        <f t="shared" si="62"/>
        <v>#NUM!</v>
      </c>
      <c r="AG278" s="11" t="e">
        <f t="shared" si="63"/>
        <v>#NUM!</v>
      </c>
      <c r="AH278" s="11" t="e">
        <f t="shared" si="69"/>
        <v>#NUM!</v>
      </c>
      <c r="AI278" s="65"/>
    </row>
    <row r="279" spans="1:35">
      <c r="A279" s="86" t="str">
        <f t="shared" si="64"/>
        <v/>
      </c>
      <c r="B279" s="87"/>
      <c r="C279" s="258"/>
      <c r="D279" s="92"/>
      <c r="E279" s="88" t="e">
        <f t="shared" si="57"/>
        <v>#NUM!</v>
      </c>
      <c r="W279" s="7" t="str">
        <f t="shared" si="65"/>
        <v/>
      </c>
      <c r="X279" s="12" t="e">
        <f t="shared" si="58"/>
        <v>#NUM!</v>
      </c>
      <c r="Y279" s="7" t="e">
        <f t="shared" si="67"/>
        <v>#NUM!</v>
      </c>
      <c r="Z279" s="7" t="str">
        <f t="shared" si="68"/>
        <v/>
      </c>
      <c r="AA279" s="11" t="e">
        <f t="shared" si="66"/>
        <v>#NUM!</v>
      </c>
      <c r="AB279" s="14" t="e">
        <f t="shared" si="59"/>
        <v>#NUM!</v>
      </c>
      <c r="AC279" s="11" t="e">
        <f t="shared" si="60"/>
        <v>#NUM!</v>
      </c>
      <c r="AD279" s="14" t="e">
        <f t="shared" si="61"/>
        <v>#NUM!</v>
      </c>
      <c r="AE279" s="11" t="e">
        <f t="shared" si="56"/>
        <v>#NUM!</v>
      </c>
      <c r="AF279" s="14" t="e">
        <f t="shared" si="62"/>
        <v>#NUM!</v>
      </c>
      <c r="AG279" s="11" t="e">
        <f t="shared" si="63"/>
        <v>#NUM!</v>
      </c>
      <c r="AH279" s="11" t="e">
        <f t="shared" si="69"/>
        <v>#NUM!</v>
      </c>
      <c r="AI279" s="65"/>
    </row>
    <row r="280" spans="1:35">
      <c r="A280" s="86" t="str">
        <f t="shared" si="64"/>
        <v/>
      </c>
      <c r="B280" s="87"/>
      <c r="C280" s="258"/>
      <c r="D280" s="92"/>
      <c r="E280" s="88" t="e">
        <f t="shared" si="57"/>
        <v>#NUM!</v>
      </c>
      <c r="W280" s="7" t="str">
        <f t="shared" si="65"/>
        <v/>
      </c>
      <c r="X280" s="12" t="e">
        <f t="shared" si="58"/>
        <v>#NUM!</v>
      </c>
      <c r="Y280" s="7" t="e">
        <f t="shared" si="67"/>
        <v>#NUM!</v>
      </c>
      <c r="Z280" s="7" t="str">
        <f t="shared" si="68"/>
        <v/>
      </c>
      <c r="AA280" s="11" t="e">
        <f t="shared" si="66"/>
        <v>#NUM!</v>
      </c>
      <c r="AB280" s="14" t="e">
        <f t="shared" si="59"/>
        <v>#NUM!</v>
      </c>
      <c r="AC280" s="11" t="e">
        <f t="shared" si="60"/>
        <v>#NUM!</v>
      </c>
      <c r="AD280" s="14" t="e">
        <f t="shared" si="61"/>
        <v>#NUM!</v>
      </c>
      <c r="AE280" s="11" t="e">
        <f t="shared" si="56"/>
        <v>#NUM!</v>
      </c>
      <c r="AF280" s="14" t="e">
        <f t="shared" si="62"/>
        <v>#NUM!</v>
      </c>
      <c r="AG280" s="11" t="e">
        <f t="shared" si="63"/>
        <v>#NUM!</v>
      </c>
      <c r="AH280" s="11" t="e">
        <f t="shared" si="69"/>
        <v>#NUM!</v>
      </c>
      <c r="AI280" s="65"/>
    </row>
    <row r="281" spans="1:35">
      <c r="A281" s="86" t="str">
        <f t="shared" si="64"/>
        <v/>
      </c>
      <c r="B281" s="87"/>
      <c r="C281" s="258"/>
      <c r="D281" s="92"/>
      <c r="E281" s="88" t="e">
        <f t="shared" si="57"/>
        <v>#NUM!</v>
      </c>
      <c r="W281" s="7" t="str">
        <f t="shared" si="65"/>
        <v/>
      </c>
      <c r="X281" s="12" t="e">
        <f t="shared" si="58"/>
        <v>#NUM!</v>
      </c>
      <c r="Y281" s="7" t="e">
        <f t="shared" si="67"/>
        <v>#NUM!</v>
      </c>
      <c r="Z281" s="7" t="str">
        <f t="shared" si="68"/>
        <v/>
      </c>
      <c r="AA281" s="11" t="e">
        <f t="shared" si="66"/>
        <v>#NUM!</v>
      </c>
      <c r="AB281" s="14" t="e">
        <f t="shared" si="59"/>
        <v>#NUM!</v>
      </c>
      <c r="AC281" s="11" t="e">
        <f t="shared" si="60"/>
        <v>#NUM!</v>
      </c>
      <c r="AD281" s="14" t="e">
        <f t="shared" si="61"/>
        <v>#NUM!</v>
      </c>
      <c r="AE281" s="11" t="e">
        <f t="shared" si="56"/>
        <v>#NUM!</v>
      </c>
      <c r="AF281" s="14" t="e">
        <f t="shared" si="62"/>
        <v>#NUM!</v>
      </c>
      <c r="AG281" s="11" t="e">
        <f t="shared" si="63"/>
        <v>#NUM!</v>
      </c>
      <c r="AH281" s="11" t="e">
        <f t="shared" si="69"/>
        <v>#NUM!</v>
      </c>
      <c r="AI281" s="65"/>
    </row>
    <row r="282" spans="1:35">
      <c r="A282" s="86" t="str">
        <f t="shared" si="64"/>
        <v/>
      </c>
      <c r="B282" s="87"/>
      <c r="C282" s="258"/>
      <c r="D282" s="92"/>
      <c r="E282" s="88" t="e">
        <f t="shared" si="57"/>
        <v>#NUM!</v>
      </c>
      <c r="W282" s="7" t="str">
        <f t="shared" si="65"/>
        <v/>
      </c>
      <c r="X282" s="12" t="e">
        <f t="shared" si="58"/>
        <v>#NUM!</v>
      </c>
      <c r="Y282" s="7" t="e">
        <f t="shared" si="67"/>
        <v>#NUM!</v>
      </c>
      <c r="Z282" s="7" t="str">
        <f t="shared" si="68"/>
        <v/>
      </c>
      <c r="AA282" s="11" t="e">
        <f t="shared" si="66"/>
        <v>#NUM!</v>
      </c>
      <c r="AB282" s="14" t="e">
        <f t="shared" si="59"/>
        <v>#NUM!</v>
      </c>
      <c r="AC282" s="11" t="e">
        <f t="shared" si="60"/>
        <v>#NUM!</v>
      </c>
      <c r="AD282" s="14" t="e">
        <f t="shared" si="61"/>
        <v>#NUM!</v>
      </c>
      <c r="AE282" s="11" t="e">
        <f t="shared" si="56"/>
        <v>#NUM!</v>
      </c>
      <c r="AF282" s="14" t="e">
        <f t="shared" si="62"/>
        <v>#NUM!</v>
      </c>
      <c r="AG282" s="11" t="e">
        <f t="shared" si="63"/>
        <v>#NUM!</v>
      </c>
      <c r="AH282" s="11" t="e">
        <f t="shared" si="69"/>
        <v>#NUM!</v>
      </c>
      <c r="AI282" s="65"/>
    </row>
    <row r="283" spans="1:35">
      <c r="A283" s="86" t="str">
        <f t="shared" si="64"/>
        <v/>
      </c>
      <c r="B283" s="87"/>
      <c r="C283" s="258"/>
      <c r="D283" s="92"/>
      <c r="E283" s="88" t="e">
        <f t="shared" si="57"/>
        <v>#NUM!</v>
      </c>
      <c r="W283" s="7" t="str">
        <f t="shared" si="65"/>
        <v/>
      </c>
      <c r="X283" s="12" t="e">
        <f t="shared" si="58"/>
        <v>#NUM!</v>
      </c>
      <c r="Y283" s="7" t="e">
        <f t="shared" si="67"/>
        <v>#NUM!</v>
      </c>
      <c r="Z283" s="7" t="str">
        <f t="shared" si="68"/>
        <v/>
      </c>
      <c r="AA283" s="11" t="e">
        <f t="shared" si="66"/>
        <v>#NUM!</v>
      </c>
      <c r="AB283" s="14" t="e">
        <f t="shared" si="59"/>
        <v>#NUM!</v>
      </c>
      <c r="AC283" s="11" t="e">
        <f t="shared" si="60"/>
        <v>#NUM!</v>
      </c>
      <c r="AD283" s="14" t="e">
        <f t="shared" si="61"/>
        <v>#NUM!</v>
      </c>
      <c r="AE283" s="11" t="e">
        <f t="shared" si="56"/>
        <v>#NUM!</v>
      </c>
      <c r="AF283" s="14" t="e">
        <f t="shared" si="62"/>
        <v>#NUM!</v>
      </c>
      <c r="AG283" s="11" t="e">
        <f t="shared" si="63"/>
        <v>#NUM!</v>
      </c>
      <c r="AH283" s="11" t="e">
        <f t="shared" si="69"/>
        <v>#NUM!</v>
      </c>
      <c r="AI283" s="65"/>
    </row>
    <row r="284" spans="1:35">
      <c r="A284" s="86" t="str">
        <f t="shared" si="64"/>
        <v/>
      </c>
      <c r="B284" s="87"/>
      <c r="C284" s="258"/>
      <c r="D284" s="92"/>
      <c r="E284" s="88" t="e">
        <f t="shared" si="57"/>
        <v>#NUM!</v>
      </c>
      <c r="W284" s="7" t="str">
        <f t="shared" si="65"/>
        <v/>
      </c>
      <c r="X284" s="12" t="e">
        <f t="shared" si="58"/>
        <v>#NUM!</v>
      </c>
      <c r="Y284" s="7" t="e">
        <f t="shared" si="67"/>
        <v>#NUM!</v>
      </c>
      <c r="Z284" s="7" t="str">
        <f t="shared" si="68"/>
        <v/>
      </c>
      <c r="AA284" s="11" t="e">
        <f t="shared" si="66"/>
        <v>#NUM!</v>
      </c>
      <c r="AB284" s="14" t="e">
        <f t="shared" si="59"/>
        <v>#NUM!</v>
      </c>
      <c r="AC284" s="11" t="e">
        <f t="shared" si="60"/>
        <v>#NUM!</v>
      </c>
      <c r="AD284" s="14" t="e">
        <f t="shared" si="61"/>
        <v>#NUM!</v>
      </c>
      <c r="AE284" s="11" t="e">
        <f t="shared" si="56"/>
        <v>#NUM!</v>
      </c>
      <c r="AF284" s="14" t="e">
        <f t="shared" si="62"/>
        <v>#NUM!</v>
      </c>
      <c r="AG284" s="11" t="e">
        <f t="shared" si="63"/>
        <v>#NUM!</v>
      </c>
      <c r="AH284" s="11" t="e">
        <f t="shared" si="69"/>
        <v>#NUM!</v>
      </c>
      <c r="AI284" s="65"/>
    </row>
    <row r="285" spans="1:35">
      <c r="A285" s="86" t="str">
        <f t="shared" si="64"/>
        <v/>
      </c>
      <c r="B285" s="87"/>
      <c r="C285" s="258"/>
      <c r="D285" s="92"/>
      <c r="E285" s="88" t="e">
        <f t="shared" si="57"/>
        <v>#NUM!</v>
      </c>
      <c r="W285" s="7" t="str">
        <f t="shared" si="65"/>
        <v/>
      </c>
      <c r="X285" s="12" t="e">
        <f t="shared" si="58"/>
        <v>#NUM!</v>
      </c>
      <c r="Y285" s="7" t="e">
        <f t="shared" si="67"/>
        <v>#NUM!</v>
      </c>
      <c r="Z285" s="7" t="str">
        <f t="shared" si="68"/>
        <v/>
      </c>
      <c r="AA285" s="11" t="e">
        <f t="shared" si="66"/>
        <v>#NUM!</v>
      </c>
      <c r="AB285" s="14" t="e">
        <f t="shared" si="59"/>
        <v>#NUM!</v>
      </c>
      <c r="AC285" s="11" t="e">
        <f t="shared" si="60"/>
        <v>#NUM!</v>
      </c>
      <c r="AD285" s="14" t="e">
        <f t="shared" si="61"/>
        <v>#NUM!</v>
      </c>
      <c r="AE285" s="11" t="e">
        <f t="shared" si="56"/>
        <v>#NUM!</v>
      </c>
      <c r="AF285" s="14" t="e">
        <f t="shared" si="62"/>
        <v>#NUM!</v>
      </c>
      <c r="AG285" s="11" t="e">
        <f t="shared" si="63"/>
        <v>#NUM!</v>
      </c>
      <c r="AH285" s="11" t="e">
        <f t="shared" si="69"/>
        <v>#NUM!</v>
      </c>
      <c r="AI285" s="65"/>
    </row>
    <row r="286" spans="1:35">
      <c r="A286" s="86" t="str">
        <f t="shared" si="64"/>
        <v/>
      </c>
      <c r="B286" s="87"/>
      <c r="C286" s="258"/>
      <c r="D286" s="92"/>
      <c r="E286" s="88" t="e">
        <f t="shared" si="57"/>
        <v>#NUM!</v>
      </c>
      <c r="W286" s="7" t="str">
        <f t="shared" si="65"/>
        <v/>
      </c>
      <c r="X286" s="12" t="e">
        <f t="shared" si="58"/>
        <v>#NUM!</v>
      </c>
      <c r="Y286" s="7" t="e">
        <f t="shared" si="67"/>
        <v>#NUM!</v>
      </c>
      <c r="Z286" s="7" t="str">
        <f t="shared" si="68"/>
        <v/>
      </c>
      <c r="AA286" s="11" t="e">
        <f t="shared" si="66"/>
        <v>#NUM!</v>
      </c>
      <c r="AB286" s="14" t="e">
        <f t="shared" si="59"/>
        <v>#NUM!</v>
      </c>
      <c r="AC286" s="11" t="e">
        <f t="shared" si="60"/>
        <v>#NUM!</v>
      </c>
      <c r="AD286" s="14" t="e">
        <f t="shared" si="61"/>
        <v>#NUM!</v>
      </c>
      <c r="AE286" s="11" t="e">
        <f t="shared" si="56"/>
        <v>#NUM!</v>
      </c>
      <c r="AF286" s="14" t="e">
        <f t="shared" si="62"/>
        <v>#NUM!</v>
      </c>
      <c r="AG286" s="11" t="e">
        <f t="shared" si="63"/>
        <v>#NUM!</v>
      </c>
      <c r="AH286" s="11" t="e">
        <f t="shared" si="69"/>
        <v>#NUM!</v>
      </c>
      <c r="AI286" s="65"/>
    </row>
    <row r="287" spans="1:35">
      <c r="A287" s="86" t="str">
        <f t="shared" si="64"/>
        <v/>
      </c>
      <c r="B287" s="87"/>
      <c r="C287" s="258"/>
      <c r="D287" s="92"/>
      <c r="E287" s="88" t="e">
        <f t="shared" si="57"/>
        <v>#NUM!</v>
      </c>
      <c r="W287" s="7" t="str">
        <f t="shared" si="65"/>
        <v/>
      </c>
      <c r="X287" s="12" t="e">
        <f t="shared" si="58"/>
        <v>#NUM!</v>
      </c>
      <c r="Y287" s="7" t="e">
        <f t="shared" si="67"/>
        <v>#NUM!</v>
      </c>
      <c r="Z287" s="7" t="str">
        <f t="shared" si="68"/>
        <v/>
      </c>
      <c r="AA287" s="11" t="e">
        <f t="shared" si="66"/>
        <v>#NUM!</v>
      </c>
      <c r="AB287" s="14" t="e">
        <f t="shared" si="59"/>
        <v>#NUM!</v>
      </c>
      <c r="AC287" s="11" t="e">
        <f t="shared" si="60"/>
        <v>#NUM!</v>
      </c>
      <c r="AD287" s="14" t="e">
        <f t="shared" si="61"/>
        <v>#NUM!</v>
      </c>
      <c r="AE287" s="11" t="e">
        <f t="shared" si="56"/>
        <v>#NUM!</v>
      </c>
      <c r="AF287" s="14" t="e">
        <f t="shared" si="62"/>
        <v>#NUM!</v>
      </c>
      <c r="AG287" s="11" t="e">
        <f t="shared" si="63"/>
        <v>#NUM!</v>
      </c>
      <c r="AH287" s="11" t="e">
        <f t="shared" si="69"/>
        <v>#NUM!</v>
      </c>
      <c r="AI287" s="65"/>
    </row>
    <row r="288" spans="1:35">
      <c r="A288" s="86" t="str">
        <f t="shared" si="64"/>
        <v/>
      </c>
      <c r="B288" s="87"/>
      <c r="C288" s="258"/>
      <c r="D288" s="92"/>
      <c r="E288" s="88" t="e">
        <f t="shared" si="57"/>
        <v>#NUM!</v>
      </c>
      <c r="W288" s="7" t="str">
        <f t="shared" si="65"/>
        <v/>
      </c>
      <c r="X288" s="12" t="e">
        <f t="shared" si="58"/>
        <v>#NUM!</v>
      </c>
      <c r="Y288" s="7" t="e">
        <f t="shared" si="67"/>
        <v>#NUM!</v>
      </c>
      <c r="Z288" s="7" t="str">
        <f t="shared" si="68"/>
        <v/>
      </c>
      <c r="AA288" s="11" t="e">
        <f t="shared" si="66"/>
        <v>#NUM!</v>
      </c>
      <c r="AB288" s="14" t="e">
        <f t="shared" si="59"/>
        <v>#NUM!</v>
      </c>
      <c r="AC288" s="11" t="e">
        <f t="shared" si="60"/>
        <v>#NUM!</v>
      </c>
      <c r="AD288" s="14" t="e">
        <f t="shared" si="61"/>
        <v>#NUM!</v>
      </c>
      <c r="AE288" s="11" t="e">
        <f t="shared" si="56"/>
        <v>#NUM!</v>
      </c>
      <c r="AF288" s="14" t="e">
        <f t="shared" si="62"/>
        <v>#NUM!</v>
      </c>
      <c r="AG288" s="11" t="e">
        <f t="shared" si="63"/>
        <v>#NUM!</v>
      </c>
      <c r="AH288" s="11" t="e">
        <f t="shared" si="69"/>
        <v>#NUM!</v>
      </c>
      <c r="AI288" s="65"/>
    </row>
    <row r="289" spans="1:35">
      <c r="A289" s="86" t="str">
        <f t="shared" si="64"/>
        <v/>
      </c>
      <c r="B289" s="87"/>
      <c r="C289" s="258"/>
      <c r="D289" s="92"/>
      <c r="E289" s="88" t="e">
        <f t="shared" si="57"/>
        <v>#NUM!</v>
      </c>
      <c r="W289" s="7" t="str">
        <f t="shared" si="65"/>
        <v/>
      </c>
      <c r="X289" s="12" t="e">
        <f t="shared" si="58"/>
        <v>#NUM!</v>
      </c>
      <c r="Y289" s="7" t="e">
        <f t="shared" si="67"/>
        <v>#NUM!</v>
      </c>
      <c r="Z289" s="7" t="str">
        <f t="shared" si="68"/>
        <v/>
      </c>
      <c r="AA289" s="11" t="e">
        <f t="shared" si="66"/>
        <v>#NUM!</v>
      </c>
      <c r="AB289" s="14" t="e">
        <f t="shared" si="59"/>
        <v>#NUM!</v>
      </c>
      <c r="AC289" s="11" t="e">
        <f t="shared" si="60"/>
        <v>#NUM!</v>
      </c>
      <c r="AD289" s="14" t="e">
        <f t="shared" si="61"/>
        <v>#NUM!</v>
      </c>
      <c r="AE289" s="11" t="e">
        <f t="shared" si="56"/>
        <v>#NUM!</v>
      </c>
      <c r="AF289" s="14" t="e">
        <f t="shared" si="62"/>
        <v>#NUM!</v>
      </c>
      <c r="AG289" s="11" t="e">
        <f t="shared" si="63"/>
        <v>#NUM!</v>
      </c>
      <c r="AH289" s="11" t="e">
        <f t="shared" si="69"/>
        <v>#NUM!</v>
      </c>
      <c r="AI289" s="65"/>
    </row>
    <row r="290" spans="1:35">
      <c r="A290" s="86" t="str">
        <f t="shared" si="64"/>
        <v/>
      </c>
      <c r="B290" s="87"/>
      <c r="C290" s="258"/>
      <c r="D290" s="92"/>
      <c r="E290" s="88" t="e">
        <f t="shared" si="57"/>
        <v>#NUM!</v>
      </c>
      <c r="W290" s="7" t="str">
        <f t="shared" si="65"/>
        <v/>
      </c>
      <c r="X290" s="12" t="e">
        <f t="shared" si="58"/>
        <v>#NUM!</v>
      </c>
      <c r="Y290" s="7" t="e">
        <f t="shared" si="67"/>
        <v>#NUM!</v>
      </c>
      <c r="Z290" s="7" t="str">
        <f t="shared" si="68"/>
        <v/>
      </c>
      <c r="AA290" s="11" t="e">
        <f t="shared" si="66"/>
        <v>#NUM!</v>
      </c>
      <c r="AB290" s="14" t="e">
        <f t="shared" si="59"/>
        <v>#NUM!</v>
      </c>
      <c r="AC290" s="11" t="e">
        <f t="shared" si="60"/>
        <v>#NUM!</v>
      </c>
      <c r="AD290" s="14" t="e">
        <f t="shared" si="61"/>
        <v>#NUM!</v>
      </c>
      <c r="AE290" s="11" t="e">
        <f t="shared" si="56"/>
        <v>#NUM!</v>
      </c>
      <c r="AF290" s="14" t="e">
        <f t="shared" si="62"/>
        <v>#NUM!</v>
      </c>
      <c r="AG290" s="11" t="e">
        <f t="shared" si="63"/>
        <v>#NUM!</v>
      </c>
      <c r="AH290" s="11" t="e">
        <f t="shared" si="69"/>
        <v>#NUM!</v>
      </c>
      <c r="AI290" s="65"/>
    </row>
    <row r="291" spans="1:35">
      <c r="A291" s="86" t="str">
        <f t="shared" si="64"/>
        <v/>
      </c>
      <c r="B291" s="87"/>
      <c r="C291" s="258"/>
      <c r="D291" s="92"/>
      <c r="E291" s="88" t="e">
        <f t="shared" si="57"/>
        <v>#NUM!</v>
      </c>
      <c r="W291" s="7" t="str">
        <f t="shared" si="65"/>
        <v/>
      </c>
      <c r="X291" s="12" t="e">
        <f t="shared" si="58"/>
        <v>#NUM!</v>
      </c>
      <c r="Y291" s="7" t="e">
        <f t="shared" si="67"/>
        <v>#NUM!</v>
      </c>
      <c r="Z291" s="7" t="str">
        <f t="shared" si="68"/>
        <v/>
      </c>
      <c r="AA291" s="11" t="e">
        <f t="shared" si="66"/>
        <v>#NUM!</v>
      </c>
      <c r="AB291" s="14" t="e">
        <f t="shared" si="59"/>
        <v>#NUM!</v>
      </c>
      <c r="AC291" s="11" t="e">
        <f t="shared" si="60"/>
        <v>#NUM!</v>
      </c>
      <c r="AD291" s="14" t="e">
        <f t="shared" si="61"/>
        <v>#NUM!</v>
      </c>
      <c r="AE291" s="11" t="e">
        <f t="shared" si="56"/>
        <v>#NUM!</v>
      </c>
      <c r="AF291" s="14" t="e">
        <f t="shared" si="62"/>
        <v>#NUM!</v>
      </c>
      <c r="AG291" s="11" t="e">
        <f t="shared" si="63"/>
        <v>#NUM!</v>
      </c>
      <c r="AH291" s="11" t="e">
        <f t="shared" si="69"/>
        <v>#NUM!</v>
      </c>
      <c r="AI291" s="65"/>
    </row>
    <row r="292" spans="1:35">
      <c r="A292" s="86" t="str">
        <f t="shared" si="64"/>
        <v/>
      </c>
      <c r="B292" s="87"/>
      <c r="C292" s="258"/>
      <c r="D292" s="92"/>
      <c r="E292" s="88" t="e">
        <f t="shared" si="57"/>
        <v>#NUM!</v>
      </c>
      <c r="W292" s="7" t="str">
        <f t="shared" si="65"/>
        <v/>
      </c>
      <c r="X292" s="12" t="e">
        <f t="shared" si="58"/>
        <v>#NUM!</v>
      </c>
      <c r="Y292" s="7" t="e">
        <f t="shared" si="67"/>
        <v>#NUM!</v>
      </c>
      <c r="Z292" s="7" t="str">
        <f t="shared" si="68"/>
        <v/>
      </c>
      <c r="AA292" s="11" t="e">
        <f t="shared" si="66"/>
        <v>#NUM!</v>
      </c>
      <c r="AB292" s="14" t="e">
        <f t="shared" si="59"/>
        <v>#NUM!</v>
      </c>
      <c r="AC292" s="11" t="e">
        <f t="shared" si="60"/>
        <v>#NUM!</v>
      </c>
      <c r="AD292" s="14" t="e">
        <f t="shared" si="61"/>
        <v>#NUM!</v>
      </c>
      <c r="AE292" s="11" t="e">
        <f t="shared" si="56"/>
        <v>#NUM!</v>
      </c>
      <c r="AF292" s="14" t="e">
        <f t="shared" si="62"/>
        <v>#NUM!</v>
      </c>
      <c r="AG292" s="11" t="e">
        <f t="shared" si="63"/>
        <v>#NUM!</v>
      </c>
      <c r="AH292" s="11" t="e">
        <f t="shared" si="69"/>
        <v>#NUM!</v>
      </c>
      <c r="AI292" s="65"/>
    </row>
    <row r="293" spans="1:35">
      <c r="A293" s="86" t="str">
        <f t="shared" si="64"/>
        <v/>
      </c>
      <c r="B293" s="87"/>
      <c r="C293" s="258"/>
      <c r="D293" s="92"/>
      <c r="E293" s="88" t="e">
        <f t="shared" si="57"/>
        <v>#NUM!</v>
      </c>
      <c r="W293" s="7" t="str">
        <f t="shared" si="65"/>
        <v/>
      </c>
      <c r="X293" s="12" t="e">
        <f t="shared" si="58"/>
        <v>#NUM!</v>
      </c>
      <c r="Y293" s="7" t="e">
        <f t="shared" si="67"/>
        <v>#NUM!</v>
      </c>
      <c r="Z293" s="7" t="str">
        <f t="shared" si="68"/>
        <v/>
      </c>
      <c r="AA293" s="11" t="e">
        <f t="shared" si="66"/>
        <v>#NUM!</v>
      </c>
      <c r="AB293" s="14" t="e">
        <f t="shared" si="59"/>
        <v>#NUM!</v>
      </c>
      <c r="AC293" s="11" t="e">
        <f t="shared" si="60"/>
        <v>#NUM!</v>
      </c>
      <c r="AD293" s="14" t="e">
        <f t="shared" si="61"/>
        <v>#NUM!</v>
      </c>
      <c r="AE293" s="11" t="e">
        <f t="shared" si="56"/>
        <v>#NUM!</v>
      </c>
      <c r="AF293" s="14" t="e">
        <f t="shared" si="62"/>
        <v>#NUM!</v>
      </c>
      <c r="AG293" s="11" t="e">
        <f t="shared" si="63"/>
        <v>#NUM!</v>
      </c>
      <c r="AH293" s="11" t="e">
        <f t="shared" si="69"/>
        <v>#NUM!</v>
      </c>
      <c r="AI293" s="65"/>
    </row>
    <row r="294" spans="1:35">
      <c r="A294" s="86" t="str">
        <f t="shared" si="64"/>
        <v/>
      </c>
      <c r="B294" s="87"/>
      <c r="C294" s="258"/>
      <c r="D294" s="92"/>
      <c r="E294" s="88" t="e">
        <f t="shared" si="57"/>
        <v>#NUM!</v>
      </c>
      <c r="W294" s="7" t="str">
        <f t="shared" si="65"/>
        <v/>
      </c>
      <c r="X294" s="12" t="e">
        <f t="shared" si="58"/>
        <v>#NUM!</v>
      </c>
      <c r="Y294" s="7" t="e">
        <f t="shared" si="67"/>
        <v>#NUM!</v>
      </c>
      <c r="Z294" s="7" t="str">
        <f t="shared" si="68"/>
        <v/>
      </c>
      <c r="AA294" s="11" t="e">
        <f t="shared" si="66"/>
        <v>#NUM!</v>
      </c>
      <c r="AB294" s="14" t="e">
        <f t="shared" si="59"/>
        <v>#NUM!</v>
      </c>
      <c r="AC294" s="11" t="e">
        <f t="shared" si="60"/>
        <v>#NUM!</v>
      </c>
      <c r="AD294" s="14" t="e">
        <f t="shared" si="61"/>
        <v>#NUM!</v>
      </c>
      <c r="AE294" s="11" t="e">
        <f t="shared" si="56"/>
        <v>#NUM!</v>
      </c>
      <c r="AF294" s="14" t="e">
        <f t="shared" si="62"/>
        <v>#NUM!</v>
      </c>
      <c r="AG294" s="11" t="e">
        <f t="shared" si="63"/>
        <v>#NUM!</v>
      </c>
      <c r="AH294" s="11" t="e">
        <f t="shared" si="69"/>
        <v>#NUM!</v>
      </c>
      <c r="AI294" s="65"/>
    </row>
    <row r="295" spans="1:35">
      <c r="A295" s="86" t="str">
        <f t="shared" si="64"/>
        <v/>
      </c>
      <c r="B295" s="87"/>
      <c r="C295" s="258"/>
      <c r="D295" s="92"/>
      <c r="E295" s="88" t="e">
        <f t="shared" si="57"/>
        <v>#NUM!</v>
      </c>
      <c r="W295" s="7" t="str">
        <f t="shared" si="65"/>
        <v/>
      </c>
      <c r="X295" s="12" t="e">
        <f t="shared" si="58"/>
        <v>#NUM!</v>
      </c>
      <c r="Y295" s="7" t="e">
        <f t="shared" si="67"/>
        <v>#NUM!</v>
      </c>
      <c r="Z295" s="7" t="str">
        <f t="shared" si="68"/>
        <v/>
      </c>
      <c r="AA295" s="11" t="e">
        <f t="shared" si="66"/>
        <v>#NUM!</v>
      </c>
      <c r="AB295" s="14" t="e">
        <f t="shared" si="59"/>
        <v>#NUM!</v>
      </c>
      <c r="AC295" s="11" t="e">
        <f t="shared" si="60"/>
        <v>#NUM!</v>
      </c>
      <c r="AD295" s="14" t="e">
        <f t="shared" si="61"/>
        <v>#NUM!</v>
      </c>
      <c r="AE295" s="11" t="e">
        <f t="shared" si="56"/>
        <v>#NUM!</v>
      </c>
      <c r="AF295" s="14" t="e">
        <f t="shared" si="62"/>
        <v>#NUM!</v>
      </c>
      <c r="AG295" s="11" t="e">
        <f t="shared" si="63"/>
        <v>#NUM!</v>
      </c>
      <c r="AH295" s="11" t="e">
        <f t="shared" si="69"/>
        <v>#NUM!</v>
      </c>
      <c r="AI295" s="65"/>
    </row>
    <row r="296" spans="1:35">
      <c r="A296" s="86" t="str">
        <f t="shared" si="64"/>
        <v/>
      </c>
      <c r="B296" s="87"/>
      <c r="C296" s="258"/>
      <c r="D296" s="92"/>
      <c r="E296" s="88" t="e">
        <f t="shared" si="57"/>
        <v>#NUM!</v>
      </c>
      <c r="W296" s="7" t="str">
        <f t="shared" si="65"/>
        <v/>
      </c>
      <c r="X296" s="12" t="e">
        <f t="shared" si="58"/>
        <v>#NUM!</v>
      </c>
      <c r="Y296" s="7" t="e">
        <f t="shared" si="67"/>
        <v>#NUM!</v>
      </c>
      <c r="Z296" s="7" t="str">
        <f t="shared" si="68"/>
        <v/>
      </c>
      <c r="AA296" s="11" t="e">
        <f t="shared" si="66"/>
        <v>#NUM!</v>
      </c>
      <c r="AB296" s="14" t="e">
        <f t="shared" si="59"/>
        <v>#NUM!</v>
      </c>
      <c r="AC296" s="11" t="e">
        <f t="shared" si="60"/>
        <v>#NUM!</v>
      </c>
      <c r="AD296" s="14" t="e">
        <f t="shared" si="61"/>
        <v>#NUM!</v>
      </c>
      <c r="AE296" s="11" t="e">
        <f t="shared" si="56"/>
        <v>#NUM!</v>
      </c>
      <c r="AF296" s="14" t="e">
        <f t="shared" si="62"/>
        <v>#NUM!</v>
      </c>
      <c r="AG296" s="11" t="e">
        <f t="shared" si="63"/>
        <v>#NUM!</v>
      </c>
      <c r="AH296" s="11" t="e">
        <f t="shared" si="69"/>
        <v>#NUM!</v>
      </c>
      <c r="AI296" s="65"/>
    </row>
    <row r="297" spans="1:35">
      <c r="A297" s="86" t="str">
        <f t="shared" si="64"/>
        <v/>
      </c>
      <c r="B297" s="87"/>
      <c r="C297" s="258"/>
      <c r="D297" s="92"/>
      <c r="E297" s="88" t="e">
        <f t="shared" si="57"/>
        <v>#NUM!</v>
      </c>
      <c r="W297" s="7" t="str">
        <f t="shared" si="65"/>
        <v/>
      </c>
      <c r="X297" s="12" t="e">
        <f t="shared" si="58"/>
        <v>#NUM!</v>
      </c>
      <c r="Y297" s="7" t="e">
        <f t="shared" si="67"/>
        <v>#NUM!</v>
      </c>
      <c r="Z297" s="7" t="str">
        <f t="shared" si="68"/>
        <v/>
      </c>
      <c r="AA297" s="11" t="e">
        <f t="shared" si="66"/>
        <v>#NUM!</v>
      </c>
      <c r="AB297" s="14" t="e">
        <f t="shared" si="59"/>
        <v>#NUM!</v>
      </c>
      <c r="AC297" s="11" t="e">
        <f t="shared" si="60"/>
        <v>#NUM!</v>
      </c>
      <c r="AD297" s="14" t="e">
        <f t="shared" si="61"/>
        <v>#NUM!</v>
      </c>
      <c r="AE297" s="11" t="e">
        <f t="shared" si="56"/>
        <v>#NUM!</v>
      </c>
      <c r="AF297" s="14" t="e">
        <f t="shared" si="62"/>
        <v>#NUM!</v>
      </c>
      <c r="AG297" s="11" t="e">
        <f t="shared" si="63"/>
        <v>#NUM!</v>
      </c>
      <c r="AH297" s="11" t="e">
        <f t="shared" si="69"/>
        <v>#NUM!</v>
      </c>
      <c r="AI297" s="65"/>
    </row>
    <row r="298" spans="1:35">
      <c r="A298" s="86" t="str">
        <f t="shared" si="64"/>
        <v/>
      </c>
      <c r="B298" s="87"/>
      <c r="C298" s="258"/>
      <c r="D298" s="92"/>
      <c r="E298" s="88" t="e">
        <f t="shared" si="57"/>
        <v>#NUM!</v>
      </c>
      <c r="W298" s="7" t="str">
        <f t="shared" si="65"/>
        <v/>
      </c>
      <c r="X298" s="12" t="e">
        <f t="shared" si="58"/>
        <v>#NUM!</v>
      </c>
      <c r="Y298" s="7" t="e">
        <f t="shared" si="67"/>
        <v>#NUM!</v>
      </c>
      <c r="Z298" s="7" t="str">
        <f t="shared" si="68"/>
        <v/>
      </c>
      <c r="AA298" s="11" t="e">
        <f t="shared" si="66"/>
        <v>#NUM!</v>
      </c>
      <c r="AB298" s="14" t="e">
        <f t="shared" si="59"/>
        <v>#NUM!</v>
      </c>
      <c r="AC298" s="11" t="e">
        <f t="shared" si="60"/>
        <v>#NUM!</v>
      </c>
      <c r="AD298" s="14" t="e">
        <f t="shared" si="61"/>
        <v>#NUM!</v>
      </c>
      <c r="AE298" s="11" t="e">
        <f t="shared" ref="AE298:AE361" si="70">IF(AND(ISNUMBER(A298),E298=""),1,"")</f>
        <v>#NUM!</v>
      </c>
      <c r="AF298" s="14" t="e">
        <f t="shared" si="62"/>
        <v>#NUM!</v>
      </c>
      <c r="AG298" s="11" t="e">
        <f t="shared" si="63"/>
        <v>#NUM!</v>
      </c>
      <c r="AH298" s="11" t="e">
        <f t="shared" si="69"/>
        <v>#NUM!</v>
      </c>
      <c r="AI298" s="65"/>
    </row>
    <row r="299" spans="1:35">
      <c r="A299" s="86" t="str">
        <f t="shared" si="64"/>
        <v/>
      </c>
      <c r="B299" s="87"/>
      <c r="C299" s="258"/>
      <c r="D299" s="92"/>
      <c r="E299" s="88" t="e">
        <f t="shared" si="57"/>
        <v>#NUM!</v>
      </c>
      <c r="W299" s="7" t="str">
        <f t="shared" si="65"/>
        <v/>
      </c>
      <c r="X299" s="12" t="e">
        <f t="shared" si="58"/>
        <v>#NUM!</v>
      </c>
      <c r="Y299" s="7" t="e">
        <f t="shared" si="67"/>
        <v>#NUM!</v>
      </c>
      <c r="Z299" s="7" t="str">
        <f t="shared" si="68"/>
        <v/>
      </c>
      <c r="AA299" s="11" t="e">
        <f t="shared" si="66"/>
        <v>#NUM!</v>
      </c>
      <c r="AB299" s="14" t="e">
        <f t="shared" si="59"/>
        <v>#NUM!</v>
      </c>
      <c r="AC299" s="11" t="e">
        <f t="shared" si="60"/>
        <v>#NUM!</v>
      </c>
      <c r="AD299" s="14" t="e">
        <f t="shared" si="61"/>
        <v>#NUM!</v>
      </c>
      <c r="AE299" s="11" t="e">
        <f t="shared" si="70"/>
        <v>#NUM!</v>
      </c>
      <c r="AF299" s="14" t="e">
        <f t="shared" si="62"/>
        <v>#NUM!</v>
      </c>
      <c r="AG299" s="11" t="e">
        <f t="shared" si="63"/>
        <v>#NUM!</v>
      </c>
      <c r="AH299" s="11" t="e">
        <f t="shared" si="69"/>
        <v>#NUM!</v>
      </c>
      <c r="AI299" s="65"/>
    </row>
    <row r="300" spans="1:35">
      <c r="A300" s="86" t="str">
        <f t="shared" si="64"/>
        <v/>
      </c>
      <c r="B300" s="87"/>
      <c r="C300" s="258"/>
      <c r="D300" s="92"/>
      <c r="E300" s="88" t="e">
        <f t="shared" si="57"/>
        <v>#NUM!</v>
      </c>
      <c r="W300" s="7" t="str">
        <f t="shared" si="65"/>
        <v/>
      </c>
      <c r="X300" s="12" t="e">
        <f t="shared" si="58"/>
        <v>#NUM!</v>
      </c>
      <c r="Y300" s="7" t="e">
        <f t="shared" si="67"/>
        <v>#NUM!</v>
      </c>
      <c r="Z300" s="7" t="str">
        <f t="shared" si="68"/>
        <v/>
      </c>
      <c r="AA300" s="11" t="e">
        <f t="shared" si="66"/>
        <v>#NUM!</v>
      </c>
      <c r="AB300" s="14" t="e">
        <f t="shared" si="59"/>
        <v>#NUM!</v>
      </c>
      <c r="AC300" s="11" t="e">
        <f t="shared" si="60"/>
        <v>#NUM!</v>
      </c>
      <c r="AD300" s="14" t="e">
        <f t="shared" si="61"/>
        <v>#NUM!</v>
      </c>
      <c r="AE300" s="11" t="e">
        <f t="shared" si="70"/>
        <v>#NUM!</v>
      </c>
      <c r="AF300" s="14" t="e">
        <f t="shared" si="62"/>
        <v>#NUM!</v>
      </c>
      <c r="AG300" s="11" t="e">
        <f t="shared" si="63"/>
        <v>#NUM!</v>
      </c>
      <c r="AH300" s="11" t="e">
        <f t="shared" si="69"/>
        <v>#NUM!</v>
      </c>
      <c r="AI300" s="65"/>
    </row>
    <row r="301" spans="1:35">
      <c r="A301" s="86" t="str">
        <f t="shared" si="64"/>
        <v/>
      </c>
      <c r="B301" s="87"/>
      <c r="C301" s="258"/>
      <c r="D301" s="92"/>
      <c r="E301" s="88" t="e">
        <f t="shared" si="57"/>
        <v>#NUM!</v>
      </c>
      <c r="W301" s="7" t="str">
        <f t="shared" si="65"/>
        <v/>
      </c>
      <c r="X301" s="12" t="e">
        <f t="shared" si="58"/>
        <v>#NUM!</v>
      </c>
      <c r="Y301" s="7" t="e">
        <f t="shared" si="67"/>
        <v>#NUM!</v>
      </c>
      <c r="Z301" s="7" t="str">
        <f t="shared" si="68"/>
        <v/>
      </c>
      <c r="AA301" s="11" t="e">
        <f t="shared" si="66"/>
        <v>#NUM!</v>
      </c>
      <c r="AB301" s="14" t="e">
        <f t="shared" si="59"/>
        <v>#NUM!</v>
      </c>
      <c r="AC301" s="11" t="e">
        <f t="shared" si="60"/>
        <v>#NUM!</v>
      </c>
      <c r="AD301" s="14" t="e">
        <f t="shared" si="61"/>
        <v>#NUM!</v>
      </c>
      <c r="AE301" s="11" t="e">
        <f t="shared" si="70"/>
        <v>#NUM!</v>
      </c>
      <c r="AF301" s="14" t="e">
        <f t="shared" si="62"/>
        <v>#NUM!</v>
      </c>
      <c r="AG301" s="11" t="e">
        <f t="shared" si="63"/>
        <v>#NUM!</v>
      </c>
      <c r="AH301" s="11" t="e">
        <f t="shared" si="69"/>
        <v>#NUM!</v>
      </c>
      <c r="AI301" s="65"/>
    </row>
    <row r="302" spans="1:35">
      <c r="A302" s="86" t="str">
        <f t="shared" si="64"/>
        <v/>
      </c>
      <c r="B302" s="87"/>
      <c r="C302" s="258"/>
      <c r="D302" s="92"/>
      <c r="E302" s="88" t="e">
        <f t="shared" si="57"/>
        <v>#NUM!</v>
      </c>
      <c r="W302" s="7" t="str">
        <f t="shared" si="65"/>
        <v/>
      </c>
      <c r="X302" s="12" t="e">
        <f t="shared" si="58"/>
        <v>#NUM!</v>
      </c>
      <c r="Y302" s="7" t="e">
        <f t="shared" si="67"/>
        <v>#NUM!</v>
      </c>
      <c r="Z302" s="7" t="str">
        <f t="shared" si="68"/>
        <v/>
      </c>
      <c r="AA302" s="11" t="e">
        <f t="shared" si="66"/>
        <v>#NUM!</v>
      </c>
      <c r="AB302" s="14" t="e">
        <f t="shared" si="59"/>
        <v>#NUM!</v>
      </c>
      <c r="AC302" s="11" t="e">
        <f t="shared" si="60"/>
        <v>#NUM!</v>
      </c>
      <c r="AD302" s="14" t="e">
        <f t="shared" si="61"/>
        <v>#NUM!</v>
      </c>
      <c r="AE302" s="11" t="e">
        <f t="shared" si="70"/>
        <v>#NUM!</v>
      </c>
      <c r="AF302" s="14" t="e">
        <f t="shared" si="62"/>
        <v>#NUM!</v>
      </c>
      <c r="AG302" s="11" t="e">
        <f t="shared" si="63"/>
        <v>#NUM!</v>
      </c>
      <c r="AH302" s="11" t="e">
        <f t="shared" si="69"/>
        <v>#NUM!</v>
      </c>
      <c r="AI302" s="65"/>
    </row>
    <row r="303" spans="1:35">
      <c r="A303" s="86" t="str">
        <f t="shared" si="64"/>
        <v/>
      </c>
      <c r="B303" s="87"/>
      <c r="C303" s="258"/>
      <c r="D303" s="92"/>
      <c r="E303" s="88" t="e">
        <f t="shared" si="57"/>
        <v>#NUM!</v>
      </c>
      <c r="W303" s="7" t="str">
        <f t="shared" si="65"/>
        <v/>
      </c>
      <c r="X303" s="12" t="e">
        <f t="shared" si="58"/>
        <v>#NUM!</v>
      </c>
      <c r="Y303" s="7" t="e">
        <f t="shared" si="67"/>
        <v>#NUM!</v>
      </c>
      <c r="Z303" s="7" t="str">
        <f t="shared" si="68"/>
        <v/>
      </c>
      <c r="AA303" s="11" t="e">
        <f t="shared" si="66"/>
        <v>#NUM!</v>
      </c>
      <c r="AB303" s="14" t="e">
        <f t="shared" si="59"/>
        <v>#NUM!</v>
      </c>
      <c r="AC303" s="11" t="e">
        <f t="shared" si="60"/>
        <v>#NUM!</v>
      </c>
      <c r="AD303" s="14" t="e">
        <f t="shared" si="61"/>
        <v>#NUM!</v>
      </c>
      <c r="AE303" s="11" t="e">
        <f t="shared" si="70"/>
        <v>#NUM!</v>
      </c>
      <c r="AF303" s="14" t="e">
        <f t="shared" si="62"/>
        <v>#NUM!</v>
      </c>
      <c r="AG303" s="11" t="e">
        <f t="shared" si="63"/>
        <v>#NUM!</v>
      </c>
      <c r="AH303" s="11" t="e">
        <f t="shared" si="69"/>
        <v>#NUM!</v>
      </c>
      <c r="AI303" s="65"/>
    </row>
    <row r="304" spans="1:35">
      <c r="A304" s="86" t="str">
        <f t="shared" si="64"/>
        <v/>
      </c>
      <c r="B304" s="87"/>
      <c r="C304" s="258"/>
      <c r="D304" s="92"/>
      <c r="E304" s="88" t="e">
        <f t="shared" si="57"/>
        <v>#NUM!</v>
      </c>
      <c r="W304" s="7" t="str">
        <f t="shared" si="65"/>
        <v/>
      </c>
      <c r="X304" s="12" t="e">
        <f t="shared" si="58"/>
        <v>#NUM!</v>
      </c>
      <c r="Y304" s="7" t="e">
        <f t="shared" si="67"/>
        <v>#NUM!</v>
      </c>
      <c r="Z304" s="7" t="str">
        <f t="shared" si="68"/>
        <v/>
      </c>
      <c r="AA304" s="11" t="e">
        <f t="shared" si="66"/>
        <v>#NUM!</v>
      </c>
      <c r="AB304" s="14" t="e">
        <f t="shared" si="59"/>
        <v>#NUM!</v>
      </c>
      <c r="AC304" s="11" t="e">
        <f t="shared" si="60"/>
        <v>#NUM!</v>
      </c>
      <c r="AD304" s="14" t="e">
        <f t="shared" si="61"/>
        <v>#NUM!</v>
      </c>
      <c r="AE304" s="11" t="e">
        <f t="shared" si="70"/>
        <v>#NUM!</v>
      </c>
      <c r="AF304" s="14" t="e">
        <f t="shared" si="62"/>
        <v>#NUM!</v>
      </c>
      <c r="AG304" s="11" t="e">
        <f t="shared" si="63"/>
        <v>#NUM!</v>
      </c>
      <c r="AH304" s="11" t="e">
        <f t="shared" si="69"/>
        <v>#NUM!</v>
      </c>
      <c r="AI304" s="65"/>
    </row>
    <row r="305" spans="1:35">
      <c r="A305" s="86" t="str">
        <f t="shared" si="64"/>
        <v/>
      </c>
      <c r="B305" s="87"/>
      <c r="C305" s="258"/>
      <c r="D305" s="92"/>
      <c r="E305" s="88" t="e">
        <f t="shared" si="57"/>
        <v>#NUM!</v>
      </c>
      <c r="W305" s="7" t="str">
        <f t="shared" si="65"/>
        <v/>
      </c>
      <c r="X305" s="12" t="e">
        <f t="shared" si="58"/>
        <v>#NUM!</v>
      </c>
      <c r="Y305" s="7" t="e">
        <f t="shared" si="67"/>
        <v>#NUM!</v>
      </c>
      <c r="Z305" s="7" t="str">
        <f t="shared" si="68"/>
        <v/>
      </c>
      <c r="AA305" s="11" t="e">
        <f t="shared" si="66"/>
        <v>#NUM!</v>
      </c>
      <c r="AB305" s="14" t="e">
        <f t="shared" si="59"/>
        <v>#NUM!</v>
      </c>
      <c r="AC305" s="11" t="e">
        <f t="shared" si="60"/>
        <v>#NUM!</v>
      </c>
      <c r="AD305" s="14" t="e">
        <f t="shared" si="61"/>
        <v>#NUM!</v>
      </c>
      <c r="AE305" s="11" t="e">
        <f t="shared" si="70"/>
        <v>#NUM!</v>
      </c>
      <c r="AF305" s="14" t="e">
        <f t="shared" si="62"/>
        <v>#NUM!</v>
      </c>
      <c r="AG305" s="11" t="e">
        <f t="shared" si="63"/>
        <v>#NUM!</v>
      </c>
      <c r="AH305" s="11" t="e">
        <f t="shared" si="69"/>
        <v>#NUM!</v>
      </c>
      <c r="AI305" s="65"/>
    </row>
    <row r="306" spans="1:35">
      <c r="A306" s="86" t="str">
        <f t="shared" si="64"/>
        <v/>
      </c>
      <c r="B306" s="87"/>
      <c r="C306" s="258"/>
      <c r="D306" s="92"/>
      <c r="E306" s="88" t="e">
        <f t="shared" si="57"/>
        <v>#NUM!</v>
      </c>
      <c r="W306" s="7" t="str">
        <f t="shared" si="65"/>
        <v/>
      </c>
      <c r="X306" s="12" t="e">
        <f t="shared" si="58"/>
        <v>#NUM!</v>
      </c>
      <c r="Y306" s="7" t="e">
        <f t="shared" si="67"/>
        <v>#NUM!</v>
      </c>
      <c r="Z306" s="7" t="str">
        <f t="shared" si="68"/>
        <v/>
      </c>
      <c r="AA306" s="11" t="e">
        <f t="shared" si="66"/>
        <v>#NUM!</v>
      </c>
      <c r="AB306" s="14" t="e">
        <f t="shared" si="59"/>
        <v>#NUM!</v>
      </c>
      <c r="AC306" s="11" t="e">
        <f t="shared" si="60"/>
        <v>#NUM!</v>
      </c>
      <c r="AD306" s="14" t="e">
        <f t="shared" si="61"/>
        <v>#NUM!</v>
      </c>
      <c r="AE306" s="11" t="e">
        <f t="shared" si="70"/>
        <v>#NUM!</v>
      </c>
      <c r="AF306" s="14" t="e">
        <f t="shared" si="62"/>
        <v>#NUM!</v>
      </c>
      <c r="AG306" s="11" t="e">
        <f t="shared" si="63"/>
        <v>#NUM!</v>
      </c>
      <c r="AH306" s="11" t="e">
        <f t="shared" si="69"/>
        <v>#NUM!</v>
      </c>
      <c r="AI306" s="65"/>
    </row>
    <row r="307" spans="1:35">
      <c r="A307" s="86" t="str">
        <f t="shared" si="64"/>
        <v/>
      </c>
      <c r="B307" s="87"/>
      <c r="C307" s="258"/>
      <c r="D307" s="92"/>
      <c r="E307" s="88" t="e">
        <f t="shared" si="57"/>
        <v>#NUM!</v>
      </c>
      <c r="W307" s="7" t="str">
        <f t="shared" si="65"/>
        <v/>
      </c>
      <c r="X307" s="12" t="e">
        <f t="shared" si="58"/>
        <v>#NUM!</v>
      </c>
      <c r="Y307" s="7" t="e">
        <f t="shared" si="67"/>
        <v>#NUM!</v>
      </c>
      <c r="Z307" s="7" t="str">
        <f t="shared" si="68"/>
        <v/>
      </c>
      <c r="AA307" s="11" t="e">
        <f t="shared" si="66"/>
        <v>#NUM!</v>
      </c>
      <c r="AB307" s="14" t="e">
        <f t="shared" si="59"/>
        <v>#NUM!</v>
      </c>
      <c r="AC307" s="11" t="e">
        <f t="shared" si="60"/>
        <v>#NUM!</v>
      </c>
      <c r="AD307" s="14" t="e">
        <f t="shared" si="61"/>
        <v>#NUM!</v>
      </c>
      <c r="AE307" s="11" t="e">
        <f t="shared" si="70"/>
        <v>#NUM!</v>
      </c>
      <c r="AF307" s="14" t="e">
        <f t="shared" si="62"/>
        <v>#NUM!</v>
      </c>
      <c r="AG307" s="11" t="e">
        <f t="shared" si="63"/>
        <v>#NUM!</v>
      </c>
      <c r="AH307" s="11" t="e">
        <f t="shared" si="69"/>
        <v>#NUM!</v>
      </c>
      <c r="AI307" s="65"/>
    </row>
    <row r="308" spans="1:35">
      <c r="A308" s="86" t="str">
        <f t="shared" si="64"/>
        <v/>
      </c>
      <c r="B308" s="87"/>
      <c r="C308" s="258"/>
      <c r="D308" s="92"/>
      <c r="E308" s="88" t="e">
        <f t="shared" si="57"/>
        <v>#NUM!</v>
      </c>
      <c r="W308" s="7" t="str">
        <f t="shared" si="65"/>
        <v/>
      </c>
      <c r="X308" s="12" t="e">
        <f t="shared" si="58"/>
        <v>#NUM!</v>
      </c>
      <c r="Y308" s="7" t="e">
        <f t="shared" si="67"/>
        <v>#NUM!</v>
      </c>
      <c r="Z308" s="7" t="str">
        <f t="shared" si="68"/>
        <v/>
      </c>
      <c r="AA308" s="11" t="e">
        <f t="shared" si="66"/>
        <v>#NUM!</v>
      </c>
      <c r="AB308" s="14" t="e">
        <f t="shared" si="59"/>
        <v>#NUM!</v>
      </c>
      <c r="AC308" s="11" t="e">
        <f t="shared" si="60"/>
        <v>#NUM!</v>
      </c>
      <c r="AD308" s="14" t="e">
        <f t="shared" si="61"/>
        <v>#NUM!</v>
      </c>
      <c r="AE308" s="11" t="e">
        <f t="shared" si="70"/>
        <v>#NUM!</v>
      </c>
      <c r="AF308" s="14" t="e">
        <f t="shared" si="62"/>
        <v>#NUM!</v>
      </c>
      <c r="AG308" s="11" t="e">
        <f t="shared" si="63"/>
        <v>#NUM!</v>
      </c>
      <c r="AH308" s="11" t="e">
        <f t="shared" si="69"/>
        <v>#NUM!</v>
      </c>
      <c r="AI308" s="65"/>
    </row>
    <row r="309" spans="1:35">
      <c r="A309" s="86" t="str">
        <f t="shared" si="64"/>
        <v/>
      </c>
      <c r="B309" s="87"/>
      <c r="C309" s="258"/>
      <c r="D309" s="92"/>
      <c r="E309" s="88" t="e">
        <f t="shared" si="57"/>
        <v>#NUM!</v>
      </c>
      <c r="W309" s="7" t="str">
        <f t="shared" si="65"/>
        <v/>
      </c>
      <c r="X309" s="12" t="e">
        <f t="shared" si="58"/>
        <v>#NUM!</v>
      </c>
      <c r="Y309" s="7" t="e">
        <f t="shared" si="67"/>
        <v>#NUM!</v>
      </c>
      <c r="Z309" s="7" t="str">
        <f t="shared" si="68"/>
        <v/>
      </c>
      <c r="AA309" s="11" t="e">
        <f t="shared" si="66"/>
        <v>#NUM!</v>
      </c>
      <c r="AB309" s="14" t="e">
        <f t="shared" si="59"/>
        <v>#NUM!</v>
      </c>
      <c r="AC309" s="11" t="e">
        <f t="shared" si="60"/>
        <v>#NUM!</v>
      </c>
      <c r="AD309" s="14" t="e">
        <f t="shared" si="61"/>
        <v>#NUM!</v>
      </c>
      <c r="AE309" s="11" t="e">
        <f t="shared" si="70"/>
        <v>#NUM!</v>
      </c>
      <c r="AF309" s="14" t="e">
        <f t="shared" si="62"/>
        <v>#NUM!</v>
      </c>
      <c r="AG309" s="11" t="e">
        <f t="shared" si="63"/>
        <v>#NUM!</v>
      </c>
      <c r="AH309" s="11" t="e">
        <f t="shared" si="69"/>
        <v>#NUM!</v>
      </c>
      <c r="AI309" s="65"/>
    </row>
    <row r="310" spans="1:35">
      <c r="A310" s="86" t="str">
        <f t="shared" si="64"/>
        <v/>
      </c>
      <c r="B310" s="87"/>
      <c r="C310" s="258"/>
      <c r="D310" s="92"/>
      <c r="E310" s="88" t="e">
        <f t="shared" si="57"/>
        <v>#NUM!</v>
      </c>
      <c r="W310" s="7" t="str">
        <f t="shared" si="65"/>
        <v/>
      </c>
      <c r="X310" s="12" t="e">
        <f t="shared" si="58"/>
        <v>#NUM!</v>
      </c>
      <c r="Y310" s="7" t="e">
        <f t="shared" si="67"/>
        <v>#NUM!</v>
      </c>
      <c r="Z310" s="7" t="str">
        <f t="shared" si="68"/>
        <v/>
      </c>
      <c r="AA310" s="11" t="e">
        <f t="shared" si="66"/>
        <v>#NUM!</v>
      </c>
      <c r="AB310" s="14" t="e">
        <f t="shared" si="59"/>
        <v>#NUM!</v>
      </c>
      <c r="AC310" s="11" t="e">
        <f t="shared" si="60"/>
        <v>#NUM!</v>
      </c>
      <c r="AD310" s="14" t="e">
        <f t="shared" si="61"/>
        <v>#NUM!</v>
      </c>
      <c r="AE310" s="11" t="e">
        <f t="shared" si="70"/>
        <v>#NUM!</v>
      </c>
      <c r="AF310" s="14" t="e">
        <f t="shared" si="62"/>
        <v>#NUM!</v>
      </c>
      <c r="AG310" s="11" t="e">
        <f t="shared" si="63"/>
        <v>#NUM!</v>
      </c>
      <c r="AH310" s="11" t="e">
        <f t="shared" si="69"/>
        <v>#NUM!</v>
      </c>
      <c r="AI310" s="65"/>
    </row>
    <row r="311" spans="1:35">
      <c r="A311" s="86" t="str">
        <f t="shared" si="64"/>
        <v/>
      </c>
      <c r="B311" s="87"/>
      <c r="C311" s="258"/>
      <c r="D311" s="92"/>
      <c r="E311" s="88" t="e">
        <f t="shared" si="57"/>
        <v>#NUM!</v>
      </c>
      <c r="W311" s="7" t="str">
        <f t="shared" si="65"/>
        <v/>
      </c>
      <c r="X311" s="12" t="e">
        <f t="shared" si="58"/>
        <v>#NUM!</v>
      </c>
      <c r="Y311" s="7" t="e">
        <f t="shared" si="67"/>
        <v>#NUM!</v>
      </c>
      <c r="Z311" s="7" t="str">
        <f t="shared" si="68"/>
        <v/>
      </c>
      <c r="AA311" s="11" t="e">
        <f t="shared" si="66"/>
        <v>#NUM!</v>
      </c>
      <c r="AB311" s="14" t="e">
        <f t="shared" si="59"/>
        <v>#NUM!</v>
      </c>
      <c r="AC311" s="11" t="e">
        <f t="shared" si="60"/>
        <v>#NUM!</v>
      </c>
      <c r="AD311" s="14" t="e">
        <f t="shared" si="61"/>
        <v>#NUM!</v>
      </c>
      <c r="AE311" s="11" t="e">
        <f t="shared" si="70"/>
        <v>#NUM!</v>
      </c>
      <c r="AF311" s="14" t="e">
        <f t="shared" si="62"/>
        <v>#NUM!</v>
      </c>
      <c r="AG311" s="11" t="e">
        <f t="shared" si="63"/>
        <v>#NUM!</v>
      </c>
      <c r="AH311" s="11" t="e">
        <f t="shared" si="69"/>
        <v>#NUM!</v>
      </c>
      <c r="AI311" s="65"/>
    </row>
    <row r="312" spans="1:35">
      <c r="A312" s="86" t="str">
        <f t="shared" si="64"/>
        <v/>
      </c>
      <c r="B312" s="87"/>
      <c r="C312" s="258"/>
      <c r="D312" s="92"/>
      <c r="E312" s="88" t="e">
        <f t="shared" si="57"/>
        <v>#NUM!</v>
      </c>
      <c r="W312" s="7" t="str">
        <f t="shared" si="65"/>
        <v/>
      </c>
      <c r="X312" s="12" t="e">
        <f t="shared" si="58"/>
        <v>#NUM!</v>
      </c>
      <c r="Y312" s="7" t="e">
        <f t="shared" si="67"/>
        <v>#NUM!</v>
      </c>
      <c r="Z312" s="7" t="str">
        <f t="shared" si="68"/>
        <v/>
      </c>
      <c r="AA312" s="11" t="e">
        <f t="shared" si="66"/>
        <v>#NUM!</v>
      </c>
      <c r="AB312" s="14" t="e">
        <f t="shared" si="59"/>
        <v>#NUM!</v>
      </c>
      <c r="AC312" s="11" t="e">
        <f t="shared" si="60"/>
        <v>#NUM!</v>
      </c>
      <c r="AD312" s="14" t="e">
        <f t="shared" si="61"/>
        <v>#NUM!</v>
      </c>
      <c r="AE312" s="11" t="e">
        <f t="shared" si="70"/>
        <v>#NUM!</v>
      </c>
      <c r="AF312" s="14" t="e">
        <f t="shared" si="62"/>
        <v>#NUM!</v>
      </c>
      <c r="AG312" s="11" t="e">
        <f t="shared" si="63"/>
        <v>#NUM!</v>
      </c>
      <c r="AH312" s="11" t="e">
        <f t="shared" si="69"/>
        <v>#NUM!</v>
      </c>
      <c r="AI312" s="65"/>
    </row>
    <row r="313" spans="1:35">
      <c r="A313" s="86" t="str">
        <f t="shared" si="64"/>
        <v/>
      </c>
      <c r="B313" s="87"/>
      <c r="C313" s="258"/>
      <c r="D313" s="92"/>
      <c r="E313" s="88" t="e">
        <f t="shared" si="57"/>
        <v>#NUM!</v>
      </c>
      <c r="W313" s="7" t="str">
        <f t="shared" si="65"/>
        <v/>
      </c>
      <c r="X313" s="12" t="e">
        <f t="shared" si="58"/>
        <v>#NUM!</v>
      </c>
      <c r="Y313" s="7" t="e">
        <f t="shared" si="67"/>
        <v>#NUM!</v>
      </c>
      <c r="Z313" s="7" t="str">
        <f t="shared" si="68"/>
        <v/>
      </c>
      <c r="AA313" s="11" t="e">
        <f t="shared" si="66"/>
        <v>#NUM!</v>
      </c>
      <c r="AB313" s="14" t="e">
        <f t="shared" si="59"/>
        <v>#NUM!</v>
      </c>
      <c r="AC313" s="11" t="e">
        <f t="shared" si="60"/>
        <v>#NUM!</v>
      </c>
      <c r="AD313" s="14" t="e">
        <f t="shared" si="61"/>
        <v>#NUM!</v>
      </c>
      <c r="AE313" s="11" t="e">
        <f t="shared" si="70"/>
        <v>#NUM!</v>
      </c>
      <c r="AF313" s="14" t="e">
        <f t="shared" si="62"/>
        <v>#NUM!</v>
      </c>
      <c r="AG313" s="11" t="e">
        <f t="shared" si="63"/>
        <v>#NUM!</v>
      </c>
      <c r="AH313" s="11" t="e">
        <f t="shared" si="69"/>
        <v>#NUM!</v>
      </c>
      <c r="AI313" s="65"/>
    </row>
    <row r="314" spans="1:35">
      <c r="A314" s="86" t="str">
        <f t="shared" si="64"/>
        <v/>
      </c>
      <c r="B314" s="87"/>
      <c r="C314" s="258"/>
      <c r="D314" s="92"/>
      <c r="E314" s="88" t="e">
        <f t="shared" si="57"/>
        <v>#NUM!</v>
      </c>
      <c r="W314" s="7" t="str">
        <f t="shared" si="65"/>
        <v/>
      </c>
      <c r="X314" s="12" t="e">
        <f t="shared" si="58"/>
        <v>#NUM!</v>
      </c>
      <c r="Y314" s="7" t="e">
        <f t="shared" si="67"/>
        <v>#NUM!</v>
      </c>
      <c r="Z314" s="7" t="str">
        <f t="shared" si="68"/>
        <v/>
      </c>
      <c r="AA314" s="11" t="e">
        <f t="shared" si="66"/>
        <v>#NUM!</v>
      </c>
      <c r="AB314" s="14" t="e">
        <f t="shared" si="59"/>
        <v>#NUM!</v>
      </c>
      <c r="AC314" s="11" t="e">
        <f t="shared" si="60"/>
        <v>#NUM!</v>
      </c>
      <c r="AD314" s="14" t="e">
        <f t="shared" si="61"/>
        <v>#NUM!</v>
      </c>
      <c r="AE314" s="11" t="e">
        <f t="shared" si="70"/>
        <v>#NUM!</v>
      </c>
      <c r="AF314" s="14" t="e">
        <f t="shared" si="62"/>
        <v>#NUM!</v>
      </c>
      <c r="AG314" s="11" t="e">
        <f t="shared" si="63"/>
        <v>#NUM!</v>
      </c>
      <c r="AH314" s="11" t="e">
        <f t="shared" si="69"/>
        <v>#NUM!</v>
      </c>
      <c r="AI314" s="65"/>
    </row>
    <row r="315" spans="1:35">
      <c r="A315" s="86" t="str">
        <f t="shared" si="64"/>
        <v/>
      </c>
      <c r="B315" s="87"/>
      <c r="C315" s="258"/>
      <c r="D315" s="92"/>
      <c r="E315" s="88" t="e">
        <f t="shared" si="57"/>
        <v>#NUM!</v>
      </c>
      <c r="W315" s="7" t="str">
        <f t="shared" si="65"/>
        <v/>
      </c>
      <c r="X315" s="12" t="e">
        <f t="shared" si="58"/>
        <v>#NUM!</v>
      </c>
      <c r="Y315" s="7" t="e">
        <f t="shared" si="67"/>
        <v>#NUM!</v>
      </c>
      <c r="Z315" s="7" t="str">
        <f t="shared" si="68"/>
        <v/>
      </c>
      <c r="AA315" s="11" t="e">
        <f t="shared" si="66"/>
        <v>#NUM!</v>
      </c>
      <c r="AB315" s="14" t="e">
        <f t="shared" si="59"/>
        <v>#NUM!</v>
      </c>
      <c r="AC315" s="11" t="e">
        <f t="shared" si="60"/>
        <v>#NUM!</v>
      </c>
      <c r="AD315" s="14" t="e">
        <f t="shared" si="61"/>
        <v>#NUM!</v>
      </c>
      <c r="AE315" s="11" t="e">
        <f t="shared" si="70"/>
        <v>#NUM!</v>
      </c>
      <c r="AF315" s="14" t="e">
        <f t="shared" si="62"/>
        <v>#NUM!</v>
      </c>
      <c r="AG315" s="11" t="e">
        <f t="shared" si="63"/>
        <v>#NUM!</v>
      </c>
      <c r="AH315" s="11" t="e">
        <f t="shared" si="69"/>
        <v>#NUM!</v>
      </c>
      <c r="AI315" s="65"/>
    </row>
    <row r="316" spans="1:35">
      <c r="A316" s="86" t="str">
        <f t="shared" si="64"/>
        <v/>
      </c>
      <c r="B316" s="87"/>
      <c r="C316" s="258"/>
      <c r="D316" s="92"/>
      <c r="E316" s="88" t="e">
        <f t="shared" si="57"/>
        <v>#NUM!</v>
      </c>
      <c r="W316" s="7" t="str">
        <f t="shared" si="65"/>
        <v/>
      </c>
      <c r="X316" s="12" t="e">
        <f t="shared" si="58"/>
        <v>#NUM!</v>
      </c>
      <c r="Y316" s="7" t="e">
        <f t="shared" si="67"/>
        <v>#NUM!</v>
      </c>
      <c r="Z316" s="7" t="str">
        <f t="shared" si="68"/>
        <v/>
      </c>
      <c r="AA316" s="11" t="e">
        <f t="shared" si="66"/>
        <v>#NUM!</v>
      </c>
      <c r="AB316" s="14" t="e">
        <f t="shared" si="59"/>
        <v>#NUM!</v>
      </c>
      <c r="AC316" s="11" t="e">
        <f t="shared" si="60"/>
        <v>#NUM!</v>
      </c>
      <c r="AD316" s="14" t="e">
        <f t="shared" si="61"/>
        <v>#NUM!</v>
      </c>
      <c r="AE316" s="11" t="e">
        <f t="shared" si="70"/>
        <v>#NUM!</v>
      </c>
      <c r="AF316" s="14" t="e">
        <f t="shared" si="62"/>
        <v>#NUM!</v>
      </c>
      <c r="AG316" s="11" t="e">
        <f t="shared" si="63"/>
        <v>#NUM!</v>
      </c>
      <c r="AH316" s="11" t="e">
        <f t="shared" si="69"/>
        <v>#NUM!</v>
      </c>
      <c r="AI316" s="65"/>
    </row>
    <row r="317" spans="1:35">
      <c r="A317" s="86" t="str">
        <f t="shared" si="64"/>
        <v/>
      </c>
      <c r="B317" s="87"/>
      <c r="C317" s="258"/>
      <c r="D317" s="92"/>
      <c r="E317" s="88" t="e">
        <f t="shared" si="57"/>
        <v>#NUM!</v>
      </c>
      <c r="W317" s="7" t="str">
        <f t="shared" si="65"/>
        <v/>
      </c>
      <c r="X317" s="12" t="e">
        <f t="shared" si="58"/>
        <v>#NUM!</v>
      </c>
      <c r="Y317" s="7" t="e">
        <f t="shared" si="67"/>
        <v>#NUM!</v>
      </c>
      <c r="Z317" s="7" t="str">
        <f t="shared" si="68"/>
        <v/>
      </c>
      <c r="AA317" s="11" t="e">
        <f t="shared" si="66"/>
        <v>#NUM!</v>
      </c>
      <c r="AB317" s="14" t="e">
        <f t="shared" si="59"/>
        <v>#NUM!</v>
      </c>
      <c r="AC317" s="11" t="e">
        <f t="shared" si="60"/>
        <v>#NUM!</v>
      </c>
      <c r="AD317" s="14" t="e">
        <f t="shared" si="61"/>
        <v>#NUM!</v>
      </c>
      <c r="AE317" s="11" t="e">
        <f t="shared" si="70"/>
        <v>#NUM!</v>
      </c>
      <c r="AF317" s="14" t="e">
        <f t="shared" si="62"/>
        <v>#NUM!</v>
      </c>
      <c r="AG317" s="11" t="e">
        <f t="shared" si="63"/>
        <v>#NUM!</v>
      </c>
      <c r="AH317" s="11" t="e">
        <f t="shared" si="69"/>
        <v>#NUM!</v>
      </c>
      <c r="AI317" s="65"/>
    </row>
    <row r="318" spans="1:35">
      <c r="A318" s="86" t="str">
        <f t="shared" si="64"/>
        <v/>
      </c>
      <c r="B318" s="87"/>
      <c r="C318" s="258"/>
      <c r="D318" s="92"/>
      <c r="E318" s="88" t="e">
        <f t="shared" si="57"/>
        <v>#NUM!</v>
      </c>
      <c r="W318" s="7" t="str">
        <f t="shared" si="65"/>
        <v/>
      </c>
      <c r="X318" s="12" t="e">
        <f t="shared" si="58"/>
        <v>#NUM!</v>
      </c>
      <c r="Y318" s="7" t="e">
        <f t="shared" si="67"/>
        <v>#NUM!</v>
      </c>
      <c r="Z318" s="7" t="str">
        <f t="shared" si="68"/>
        <v/>
      </c>
      <c r="AA318" s="11" t="e">
        <f t="shared" si="66"/>
        <v>#NUM!</v>
      </c>
      <c r="AB318" s="14" t="e">
        <f t="shared" si="59"/>
        <v>#NUM!</v>
      </c>
      <c r="AC318" s="11" t="e">
        <f t="shared" si="60"/>
        <v>#NUM!</v>
      </c>
      <c r="AD318" s="14" t="e">
        <f t="shared" si="61"/>
        <v>#NUM!</v>
      </c>
      <c r="AE318" s="11" t="e">
        <f t="shared" si="70"/>
        <v>#NUM!</v>
      </c>
      <c r="AF318" s="14" t="e">
        <f t="shared" si="62"/>
        <v>#NUM!</v>
      </c>
      <c r="AG318" s="11" t="e">
        <f t="shared" si="63"/>
        <v>#NUM!</v>
      </c>
      <c r="AH318" s="11" t="e">
        <f t="shared" si="69"/>
        <v>#NUM!</v>
      </c>
      <c r="AI318" s="65"/>
    </row>
    <row r="319" spans="1:35">
      <c r="A319" s="86" t="str">
        <f t="shared" si="64"/>
        <v/>
      </c>
      <c r="B319" s="87"/>
      <c r="C319" s="258"/>
      <c r="D319" s="92"/>
      <c r="E319" s="88" t="e">
        <f t="shared" si="57"/>
        <v>#NUM!</v>
      </c>
      <c r="W319" s="7" t="str">
        <f t="shared" si="65"/>
        <v/>
      </c>
      <c r="X319" s="12" t="e">
        <f t="shared" si="58"/>
        <v>#NUM!</v>
      </c>
      <c r="Y319" s="7" t="e">
        <f t="shared" si="67"/>
        <v>#NUM!</v>
      </c>
      <c r="Z319" s="7" t="str">
        <f t="shared" si="68"/>
        <v/>
      </c>
      <c r="AA319" s="11" t="e">
        <f t="shared" si="66"/>
        <v>#NUM!</v>
      </c>
      <c r="AB319" s="14" t="e">
        <f t="shared" si="59"/>
        <v>#NUM!</v>
      </c>
      <c r="AC319" s="11" t="e">
        <f t="shared" si="60"/>
        <v>#NUM!</v>
      </c>
      <c r="AD319" s="14" t="e">
        <f t="shared" si="61"/>
        <v>#NUM!</v>
      </c>
      <c r="AE319" s="11" t="e">
        <f t="shared" si="70"/>
        <v>#NUM!</v>
      </c>
      <c r="AF319" s="14" t="e">
        <f t="shared" si="62"/>
        <v>#NUM!</v>
      </c>
      <c r="AG319" s="11" t="e">
        <f t="shared" si="63"/>
        <v>#NUM!</v>
      </c>
      <c r="AH319" s="11" t="e">
        <f t="shared" si="69"/>
        <v>#NUM!</v>
      </c>
      <c r="AI319" s="65"/>
    </row>
    <row r="320" spans="1:35">
      <c r="A320" s="86" t="str">
        <f t="shared" si="64"/>
        <v/>
      </c>
      <c r="B320" s="87"/>
      <c r="C320" s="258"/>
      <c r="D320" s="92"/>
      <c r="E320" s="88" t="e">
        <f t="shared" si="57"/>
        <v>#NUM!</v>
      </c>
      <c r="W320" s="7" t="str">
        <f t="shared" si="65"/>
        <v/>
      </c>
      <c r="X320" s="12" t="e">
        <f t="shared" si="58"/>
        <v>#NUM!</v>
      </c>
      <c r="Y320" s="7" t="e">
        <f t="shared" si="67"/>
        <v>#NUM!</v>
      </c>
      <c r="Z320" s="7" t="str">
        <f t="shared" si="68"/>
        <v/>
      </c>
      <c r="AA320" s="11" t="e">
        <f t="shared" si="66"/>
        <v>#NUM!</v>
      </c>
      <c r="AB320" s="14" t="e">
        <f t="shared" si="59"/>
        <v>#NUM!</v>
      </c>
      <c r="AC320" s="11" t="e">
        <f t="shared" si="60"/>
        <v>#NUM!</v>
      </c>
      <c r="AD320" s="14" t="e">
        <f t="shared" si="61"/>
        <v>#NUM!</v>
      </c>
      <c r="AE320" s="11" t="e">
        <f t="shared" si="70"/>
        <v>#NUM!</v>
      </c>
      <c r="AF320" s="14" t="e">
        <f t="shared" si="62"/>
        <v>#NUM!</v>
      </c>
      <c r="AG320" s="11" t="e">
        <f t="shared" si="63"/>
        <v>#NUM!</v>
      </c>
      <c r="AH320" s="11" t="e">
        <f t="shared" si="69"/>
        <v>#NUM!</v>
      </c>
      <c r="AI320" s="65"/>
    </row>
    <row r="321" spans="1:35">
      <c r="A321" s="86" t="str">
        <f t="shared" si="64"/>
        <v/>
      </c>
      <c r="B321" s="87"/>
      <c r="C321" s="258"/>
      <c r="D321" s="92"/>
      <c r="E321" s="88" t="e">
        <f t="shared" si="57"/>
        <v>#NUM!</v>
      </c>
      <c r="W321" s="7" t="str">
        <f t="shared" si="65"/>
        <v/>
      </c>
      <c r="X321" s="12" t="e">
        <f t="shared" si="58"/>
        <v>#NUM!</v>
      </c>
      <c r="Y321" s="7" t="e">
        <f t="shared" si="67"/>
        <v>#NUM!</v>
      </c>
      <c r="Z321" s="7" t="str">
        <f t="shared" si="68"/>
        <v/>
      </c>
      <c r="AA321" s="11" t="e">
        <f t="shared" si="66"/>
        <v>#NUM!</v>
      </c>
      <c r="AB321" s="14" t="e">
        <f t="shared" si="59"/>
        <v>#NUM!</v>
      </c>
      <c r="AC321" s="11" t="e">
        <f t="shared" si="60"/>
        <v>#NUM!</v>
      </c>
      <c r="AD321" s="14" t="e">
        <f t="shared" si="61"/>
        <v>#NUM!</v>
      </c>
      <c r="AE321" s="11" t="e">
        <f t="shared" si="70"/>
        <v>#NUM!</v>
      </c>
      <c r="AF321" s="14" t="e">
        <f t="shared" si="62"/>
        <v>#NUM!</v>
      </c>
      <c r="AG321" s="11" t="e">
        <f t="shared" si="63"/>
        <v>#NUM!</v>
      </c>
      <c r="AH321" s="11" t="e">
        <f t="shared" si="69"/>
        <v>#NUM!</v>
      </c>
      <c r="AI321" s="65"/>
    </row>
    <row r="322" spans="1:35">
      <c r="A322" s="86" t="str">
        <f t="shared" si="64"/>
        <v/>
      </c>
      <c r="B322" s="87"/>
      <c r="C322" s="258"/>
      <c r="D322" s="92"/>
      <c r="E322" s="88" t="e">
        <f t="shared" si="57"/>
        <v>#NUM!</v>
      </c>
      <c r="W322" s="7" t="str">
        <f t="shared" si="65"/>
        <v/>
      </c>
      <c r="X322" s="12" t="e">
        <f t="shared" si="58"/>
        <v>#NUM!</v>
      </c>
      <c r="Y322" s="7" t="e">
        <f t="shared" si="67"/>
        <v>#NUM!</v>
      </c>
      <c r="Z322" s="7" t="str">
        <f t="shared" si="68"/>
        <v/>
      </c>
      <c r="AA322" s="11" t="e">
        <f t="shared" si="66"/>
        <v>#NUM!</v>
      </c>
      <c r="AB322" s="14" t="e">
        <f t="shared" si="59"/>
        <v>#NUM!</v>
      </c>
      <c r="AC322" s="11" t="e">
        <f t="shared" si="60"/>
        <v>#NUM!</v>
      </c>
      <c r="AD322" s="14" t="e">
        <f t="shared" si="61"/>
        <v>#NUM!</v>
      </c>
      <c r="AE322" s="11" t="e">
        <f t="shared" si="70"/>
        <v>#NUM!</v>
      </c>
      <c r="AF322" s="14" t="e">
        <f t="shared" si="62"/>
        <v>#NUM!</v>
      </c>
      <c r="AG322" s="11" t="e">
        <f t="shared" si="63"/>
        <v>#NUM!</v>
      </c>
      <c r="AH322" s="11" t="e">
        <f t="shared" si="69"/>
        <v>#NUM!</v>
      </c>
      <c r="AI322" s="65"/>
    </row>
    <row r="323" spans="1:35">
      <c r="A323" s="86" t="str">
        <f t="shared" si="64"/>
        <v/>
      </c>
      <c r="B323" s="87"/>
      <c r="C323" s="258"/>
      <c r="D323" s="92"/>
      <c r="E323" s="88" t="e">
        <f t="shared" si="57"/>
        <v>#NUM!</v>
      </c>
      <c r="W323" s="7" t="str">
        <f t="shared" si="65"/>
        <v/>
      </c>
      <c r="X323" s="12" t="e">
        <f t="shared" si="58"/>
        <v>#NUM!</v>
      </c>
      <c r="Y323" s="7" t="e">
        <f t="shared" si="67"/>
        <v>#NUM!</v>
      </c>
      <c r="Z323" s="7" t="str">
        <f t="shared" si="68"/>
        <v/>
      </c>
      <c r="AA323" s="11" t="e">
        <f t="shared" si="66"/>
        <v>#NUM!</v>
      </c>
      <c r="AB323" s="14" t="e">
        <f t="shared" si="59"/>
        <v>#NUM!</v>
      </c>
      <c r="AC323" s="11" t="e">
        <f t="shared" si="60"/>
        <v>#NUM!</v>
      </c>
      <c r="AD323" s="14" t="e">
        <f t="shared" si="61"/>
        <v>#NUM!</v>
      </c>
      <c r="AE323" s="11" t="e">
        <f t="shared" si="70"/>
        <v>#NUM!</v>
      </c>
      <c r="AF323" s="14" t="e">
        <f t="shared" si="62"/>
        <v>#NUM!</v>
      </c>
      <c r="AG323" s="11" t="e">
        <f t="shared" si="63"/>
        <v>#NUM!</v>
      </c>
      <c r="AH323" s="11" t="e">
        <f t="shared" si="69"/>
        <v>#NUM!</v>
      </c>
      <c r="AI323" s="65"/>
    </row>
    <row r="324" spans="1:35">
      <c r="A324" s="86" t="str">
        <f t="shared" si="64"/>
        <v/>
      </c>
      <c r="B324" s="87"/>
      <c r="C324" s="258"/>
      <c r="D324" s="92"/>
      <c r="E324" s="88" t="e">
        <f t="shared" si="57"/>
        <v>#NUM!</v>
      </c>
      <c r="W324" s="7" t="str">
        <f t="shared" si="65"/>
        <v/>
      </c>
      <c r="X324" s="12" t="e">
        <f t="shared" si="58"/>
        <v>#NUM!</v>
      </c>
      <c r="Y324" s="7" t="e">
        <f t="shared" si="67"/>
        <v>#NUM!</v>
      </c>
      <c r="Z324" s="7" t="str">
        <f t="shared" si="68"/>
        <v/>
      </c>
      <c r="AA324" s="11" t="e">
        <f t="shared" si="66"/>
        <v>#NUM!</v>
      </c>
      <c r="AB324" s="14" t="e">
        <f t="shared" si="59"/>
        <v>#NUM!</v>
      </c>
      <c r="AC324" s="11" t="e">
        <f t="shared" si="60"/>
        <v>#NUM!</v>
      </c>
      <c r="AD324" s="14" t="e">
        <f t="shared" si="61"/>
        <v>#NUM!</v>
      </c>
      <c r="AE324" s="11" t="e">
        <f t="shared" si="70"/>
        <v>#NUM!</v>
      </c>
      <c r="AF324" s="14" t="e">
        <f t="shared" si="62"/>
        <v>#NUM!</v>
      </c>
      <c r="AG324" s="11" t="e">
        <f t="shared" si="63"/>
        <v>#NUM!</v>
      </c>
      <c r="AH324" s="11" t="e">
        <f t="shared" si="69"/>
        <v>#NUM!</v>
      </c>
      <c r="AI324" s="65"/>
    </row>
    <row r="325" spans="1:35">
      <c r="A325" s="86" t="str">
        <f t="shared" si="64"/>
        <v/>
      </c>
      <c r="B325" s="87"/>
      <c r="C325" s="258"/>
      <c r="D325" s="92"/>
      <c r="E325" s="88" t="e">
        <f t="shared" si="57"/>
        <v>#NUM!</v>
      </c>
      <c r="W325" s="7" t="str">
        <f t="shared" si="65"/>
        <v/>
      </c>
      <c r="X325" s="12" t="e">
        <f t="shared" si="58"/>
        <v>#NUM!</v>
      </c>
      <c r="Y325" s="7" t="e">
        <f t="shared" si="67"/>
        <v>#NUM!</v>
      </c>
      <c r="Z325" s="7" t="str">
        <f t="shared" si="68"/>
        <v/>
      </c>
      <c r="AA325" s="11" t="e">
        <f t="shared" si="66"/>
        <v>#NUM!</v>
      </c>
      <c r="AB325" s="14" t="e">
        <f t="shared" si="59"/>
        <v>#NUM!</v>
      </c>
      <c r="AC325" s="11" t="e">
        <f t="shared" si="60"/>
        <v>#NUM!</v>
      </c>
      <c r="AD325" s="14" t="e">
        <f t="shared" si="61"/>
        <v>#NUM!</v>
      </c>
      <c r="AE325" s="11" t="e">
        <f t="shared" si="70"/>
        <v>#NUM!</v>
      </c>
      <c r="AF325" s="14" t="e">
        <f t="shared" si="62"/>
        <v>#NUM!</v>
      </c>
      <c r="AG325" s="11" t="e">
        <f t="shared" si="63"/>
        <v>#NUM!</v>
      </c>
      <c r="AH325" s="11" t="e">
        <f t="shared" si="69"/>
        <v>#NUM!</v>
      </c>
      <c r="AI325" s="65"/>
    </row>
    <row r="326" spans="1:35">
      <c r="A326" s="86" t="str">
        <f t="shared" si="64"/>
        <v/>
      </c>
      <c r="B326" s="87"/>
      <c r="C326" s="258"/>
      <c r="D326" s="92"/>
      <c r="E326" s="88" t="e">
        <f t="shared" si="57"/>
        <v>#NUM!</v>
      </c>
      <c r="W326" s="7" t="str">
        <f t="shared" si="65"/>
        <v/>
      </c>
      <c r="X326" s="12" t="e">
        <f t="shared" si="58"/>
        <v>#NUM!</v>
      </c>
      <c r="Y326" s="7" t="e">
        <f t="shared" si="67"/>
        <v>#NUM!</v>
      </c>
      <c r="Z326" s="7" t="str">
        <f t="shared" si="68"/>
        <v/>
      </c>
      <c r="AA326" s="11" t="e">
        <f t="shared" si="66"/>
        <v>#NUM!</v>
      </c>
      <c r="AB326" s="14" t="e">
        <f t="shared" si="59"/>
        <v>#NUM!</v>
      </c>
      <c r="AC326" s="11" t="e">
        <f t="shared" si="60"/>
        <v>#NUM!</v>
      </c>
      <c r="AD326" s="14" t="e">
        <f t="shared" si="61"/>
        <v>#NUM!</v>
      </c>
      <c r="AE326" s="11" t="e">
        <f t="shared" si="70"/>
        <v>#NUM!</v>
      </c>
      <c r="AF326" s="14" t="e">
        <f t="shared" si="62"/>
        <v>#NUM!</v>
      </c>
      <c r="AG326" s="11" t="e">
        <f t="shared" si="63"/>
        <v>#NUM!</v>
      </c>
      <c r="AH326" s="11" t="e">
        <f t="shared" si="69"/>
        <v>#NUM!</v>
      </c>
      <c r="AI326" s="65"/>
    </row>
    <row r="327" spans="1:35">
      <c r="A327" s="86" t="str">
        <f t="shared" si="64"/>
        <v/>
      </c>
      <c r="B327" s="87"/>
      <c r="C327" s="258"/>
      <c r="D327" s="92"/>
      <c r="E327" s="88" t="e">
        <f t="shared" si="57"/>
        <v>#NUM!</v>
      </c>
      <c r="W327" s="7" t="str">
        <f t="shared" si="65"/>
        <v/>
      </c>
      <c r="X327" s="12" t="e">
        <f t="shared" si="58"/>
        <v>#NUM!</v>
      </c>
      <c r="Y327" s="7" t="e">
        <f t="shared" si="67"/>
        <v>#NUM!</v>
      </c>
      <c r="Z327" s="7" t="str">
        <f t="shared" si="68"/>
        <v/>
      </c>
      <c r="AA327" s="11" t="e">
        <f t="shared" si="66"/>
        <v>#NUM!</v>
      </c>
      <c r="AB327" s="14" t="e">
        <f t="shared" si="59"/>
        <v>#NUM!</v>
      </c>
      <c r="AC327" s="11" t="e">
        <f t="shared" si="60"/>
        <v>#NUM!</v>
      </c>
      <c r="AD327" s="14" t="e">
        <f t="shared" si="61"/>
        <v>#NUM!</v>
      </c>
      <c r="AE327" s="11" t="e">
        <f t="shared" si="70"/>
        <v>#NUM!</v>
      </c>
      <c r="AF327" s="14" t="e">
        <f t="shared" si="62"/>
        <v>#NUM!</v>
      </c>
      <c r="AG327" s="11" t="e">
        <f t="shared" si="63"/>
        <v>#NUM!</v>
      </c>
      <c r="AH327" s="11" t="e">
        <f t="shared" si="69"/>
        <v>#NUM!</v>
      </c>
      <c r="AI327" s="65"/>
    </row>
    <row r="328" spans="1:35">
      <c r="A328" s="86" t="str">
        <f t="shared" si="64"/>
        <v/>
      </c>
      <c r="B328" s="87"/>
      <c r="C328" s="258"/>
      <c r="D328" s="92"/>
      <c r="E328" s="88" t="e">
        <f t="shared" si="57"/>
        <v>#NUM!</v>
      </c>
      <c r="W328" s="7" t="str">
        <f t="shared" si="65"/>
        <v/>
      </c>
      <c r="X328" s="12" t="e">
        <f t="shared" si="58"/>
        <v>#NUM!</v>
      </c>
      <c r="Y328" s="7" t="e">
        <f t="shared" si="67"/>
        <v>#NUM!</v>
      </c>
      <c r="Z328" s="7" t="str">
        <f t="shared" si="68"/>
        <v/>
      </c>
      <c r="AA328" s="11" t="e">
        <f t="shared" si="66"/>
        <v>#NUM!</v>
      </c>
      <c r="AB328" s="14" t="e">
        <f t="shared" si="59"/>
        <v>#NUM!</v>
      </c>
      <c r="AC328" s="11" t="e">
        <f t="shared" si="60"/>
        <v>#NUM!</v>
      </c>
      <c r="AD328" s="14" t="e">
        <f t="shared" si="61"/>
        <v>#NUM!</v>
      </c>
      <c r="AE328" s="11" t="e">
        <f t="shared" si="70"/>
        <v>#NUM!</v>
      </c>
      <c r="AF328" s="14" t="e">
        <f t="shared" si="62"/>
        <v>#NUM!</v>
      </c>
      <c r="AG328" s="11" t="e">
        <f t="shared" si="63"/>
        <v>#NUM!</v>
      </c>
      <c r="AH328" s="11" t="e">
        <f t="shared" si="69"/>
        <v>#NUM!</v>
      </c>
      <c r="AI328" s="65"/>
    </row>
    <row r="329" spans="1:35">
      <c r="A329" s="86" t="str">
        <f t="shared" si="64"/>
        <v/>
      </c>
      <c r="B329" s="87"/>
      <c r="C329" s="258"/>
      <c r="D329" s="92"/>
      <c r="E329" s="88" t="e">
        <f t="shared" ref="E329:E392" si="71">IF(OR(A329="",AA329=1),"",D329)</f>
        <v>#NUM!</v>
      </c>
      <c r="W329" s="7" t="str">
        <f t="shared" si="65"/>
        <v/>
      </c>
      <c r="X329" s="12" t="e">
        <f t="shared" ref="X329:X392" si="72">IF(OR(A329="",AA329=1),"",D329)</f>
        <v>#NUM!</v>
      </c>
      <c r="Y329" s="7" t="e">
        <f t="shared" si="67"/>
        <v>#NUM!</v>
      </c>
      <c r="Z329" s="7" t="str">
        <f t="shared" si="68"/>
        <v/>
      </c>
      <c r="AA329" s="11" t="e">
        <f t="shared" si="66"/>
        <v>#NUM!</v>
      </c>
      <c r="AB329" s="14" t="e">
        <f t="shared" ref="AB329:AB392" si="73">IF(AA329=1,D329,-1)</f>
        <v>#NUM!</v>
      </c>
      <c r="AC329" s="11" t="e">
        <f t="shared" ref="AC329:AC392" si="74">IF(OR(A329="",AA329=1,ABS(D329-$L$11)&lt;=3*$AI$22),"",1)</f>
        <v>#NUM!</v>
      </c>
      <c r="AD329" s="14" t="e">
        <f t="shared" ref="AD329:AD392" si="75">IF(AC329=1,D329,-1)</f>
        <v>#NUM!</v>
      </c>
      <c r="AE329" s="11" t="e">
        <f t="shared" si="70"/>
        <v>#NUM!</v>
      </c>
      <c r="AF329" s="14" t="e">
        <f t="shared" ref="AF329:AF392" si="76">IF(AE329=1,D329,-1)</f>
        <v>#NUM!</v>
      </c>
      <c r="AG329" s="11" t="e">
        <f t="shared" ref="AG329:AG392" si="77">IF(E329="",0,(E329-$L$11)/ABS(E329-$L$11))</f>
        <v>#NUM!</v>
      </c>
      <c r="AH329" s="11" t="e">
        <f t="shared" si="69"/>
        <v>#NUM!</v>
      </c>
      <c r="AI329" s="65"/>
    </row>
    <row r="330" spans="1:35">
      <c r="A330" s="86" t="str">
        <f t="shared" ref="A330:A393" si="78">IF(ISNUMBER(D330),A329+1,"")</f>
        <v/>
      </c>
      <c r="B330" s="87"/>
      <c r="C330" s="258"/>
      <c r="D330" s="92"/>
      <c r="E330" s="88" t="e">
        <f t="shared" si="71"/>
        <v>#NUM!</v>
      </c>
      <c r="W330" s="7" t="str">
        <f t="shared" ref="W330:W393" si="79">IF(AND(ISNUMBER(D330),ISNUMBER(D329)),ABS(D329-D330),"")</f>
        <v/>
      </c>
      <c r="X330" s="12" t="e">
        <f t="shared" si="72"/>
        <v>#NUM!</v>
      </c>
      <c r="Y330" s="7" t="e">
        <f t="shared" si="67"/>
        <v>#NUM!</v>
      </c>
      <c r="Z330" s="7" t="str">
        <f t="shared" si="68"/>
        <v/>
      </c>
      <c r="AA330" s="11" t="e">
        <f t="shared" ref="AA330:AA393" si="80">IF(AND(A330&lt;&gt;"",ABS(D330-$AI$11)&gt;0.4*$J$11),1,"")</f>
        <v>#NUM!</v>
      </c>
      <c r="AB330" s="14" t="e">
        <f t="shared" si="73"/>
        <v>#NUM!</v>
      </c>
      <c r="AC330" s="11" t="e">
        <f t="shared" si="74"/>
        <v>#NUM!</v>
      </c>
      <c r="AD330" s="14" t="e">
        <f t="shared" si="75"/>
        <v>#NUM!</v>
      </c>
      <c r="AE330" s="11" t="e">
        <f t="shared" si="70"/>
        <v>#NUM!</v>
      </c>
      <c r="AF330" s="14" t="e">
        <f t="shared" si="76"/>
        <v>#NUM!</v>
      </c>
      <c r="AG330" s="11" t="e">
        <f t="shared" si="77"/>
        <v>#NUM!</v>
      </c>
      <c r="AH330" s="11" t="e">
        <f t="shared" si="69"/>
        <v>#NUM!</v>
      </c>
      <c r="AI330" s="65"/>
    </row>
    <row r="331" spans="1:35">
      <c r="A331" s="86" t="str">
        <f t="shared" si="78"/>
        <v/>
      </c>
      <c r="B331" s="87"/>
      <c r="C331" s="258"/>
      <c r="D331" s="92"/>
      <c r="E331" s="88" t="e">
        <f t="shared" si="71"/>
        <v>#NUM!</v>
      </c>
      <c r="W331" s="7" t="str">
        <f t="shared" si="79"/>
        <v/>
      </c>
      <c r="X331" s="12" t="e">
        <f t="shared" si="72"/>
        <v>#NUM!</v>
      </c>
      <c r="Y331" s="7" t="e">
        <f t="shared" ref="Y331:Y394" si="81">IF(OR(AA330=1,AA331=1),"",W331)</f>
        <v>#NUM!</v>
      </c>
      <c r="Z331" s="7" t="str">
        <f t="shared" ref="Z331:Z394" si="82">IF(AND(ISNUMBER(E331),ISNUMBER(E330)),ABS(E330-E331),"")</f>
        <v/>
      </c>
      <c r="AA331" s="11" t="e">
        <f t="shared" si="80"/>
        <v>#NUM!</v>
      </c>
      <c r="AB331" s="14" t="e">
        <f t="shared" si="73"/>
        <v>#NUM!</v>
      </c>
      <c r="AC331" s="11" t="e">
        <f t="shared" si="74"/>
        <v>#NUM!</v>
      </c>
      <c r="AD331" s="14" t="e">
        <f t="shared" si="75"/>
        <v>#NUM!</v>
      </c>
      <c r="AE331" s="11" t="e">
        <f t="shared" si="70"/>
        <v>#NUM!</v>
      </c>
      <c r="AF331" s="14" t="e">
        <f t="shared" si="76"/>
        <v>#NUM!</v>
      </c>
      <c r="AG331" s="11" t="e">
        <f t="shared" si="77"/>
        <v>#NUM!</v>
      </c>
      <c r="AH331" s="11" t="e">
        <f t="shared" ref="AH331:AH394" si="83">CHOOSE(5+AG330+3*AG331,AH330-1,IF(AH330&lt;0,AH330-1,-1),-1,AH330,AH330,AH330,1,IF(AH330&gt;0,AH330+1,1),AH330+1)</f>
        <v>#NUM!</v>
      </c>
      <c r="AI331" s="65"/>
    </row>
    <row r="332" spans="1:35">
      <c r="A332" s="86" t="str">
        <f t="shared" si="78"/>
        <v/>
      </c>
      <c r="B332" s="87"/>
      <c r="C332" s="258"/>
      <c r="D332" s="92"/>
      <c r="E332" s="88" t="e">
        <f t="shared" si="71"/>
        <v>#NUM!</v>
      </c>
      <c r="W332" s="7" t="str">
        <f t="shared" si="79"/>
        <v/>
      </c>
      <c r="X332" s="12" t="e">
        <f t="shared" si="72"/>
        <v>#NUM!</v>
      </c>
      <c r="Y332" s="7" t="e">
        <f t="shared" si="81"/>
        <v>#NUM!</v>
      </c>
      <c r="Z332" s="7" t="str">
        <f t="shared" si="82"/>
        <v/>
      </c>
      <c r="AA332" s="11" t="e">
        <f t="shared" si="80"/>
        <v>#NUM!</v>
      </c>
      <c r="AB332" s="14" t="e">
        <f t="shared" si="73"/>
        <v>#NUM!</v>
      </c>
      <c r="AC332" s="11" t="e">
        <f t="shared" si="74"/>
        <v>#NUM!</v>
      </c>
      <c r="AD332" s="14" t="e">
        <f t="shared" si="75"/>
        <v>#NUM!</v>
      </c>
      <c r="AE332" s="11" t="e">
        <f t="shared" si="70"/>
        <v>#NUM!</v>
      </c>
      <c r="AF332" s="14" t="e">
        <f t="shared" si="76"/>
        <v>#NUM!</v>
      </c>
      <c r="AG332" s="11" t="e">
        <f t="shared" si="77"/>
        <v>#NUM!</v>
      </c>
      <c r="AH332" s="11" t="e">
        <f t="shared" si="83"/>
        <v>#NUM!</v>
      </c>
      <c r="AI332" s="65"/>
    </row>
    <row r="333" spans="1:35">
      <c r="A333" s="86" t="str">
        <f t="shared" si="78"/>
        <v/>
      </c>
      <c r="B333" s="87"/>
      <c r="C333" s="258"/>
      <c r="D333" s="92"/>
      <c r="E333" s="88" t="e">
        <f t="shared" si="71"/>
        <v>#NUM!</v>
      </c>
      <c r="W333" s="7" t="str">
        <f t="shared" si="79"/>
        <v/>
      </c>
      <c r="X333" s="12" t="e">
        <f t="shared" si="72"/>
        <v>#NUM!</v>
      </c>
      <c r="Y333" s="7" t="e">
        <f t="shared" si="81"/>
        <v>#NUM!</v>
      </c>
      <c r="Z333" s="7" t="str">
        <f t="shared" si="82"/>
        <v/>
      </c>
      <c r="AA333" s="11" t="e">
        <f t="shared" si="80"/>
        <v>#NUM!</v>
      </c>
      <c r="AB333" s="14" t="e">
        <f t="shared" si="73"/>
        <v>#NUM!</v>
      </c>
      <c r="AC333" s="11" t="e">
        <f t="shared" si="74"/>
        <v>#NUM!</v>
      </c>
      <c r="AD333" s="14" t="e">
        <f t="shared" si="75"/>
        <v>#NUM!</v>
      </c>
      <c r="AE333" s="11" t="e">
        <f t="shared" si="70"/>
        <v>#NUM!</v>
      </c>
      <c r="AF333" s="14" t="e">
        <f t="shared" si="76"/>
        <v>#NUM!</v>
      </c>
      <c r="AG333" s="11" t="e">
        <f t="shared" si="77"/>
        <v>#NUM!</v>
      </c>
      <c r="AH333" s="11" t="e">
        <f t="shared" si="83"/>
        <v>#NUM!</v>
      </c>
      <c r="AI333" s="65"/>
    </row>
    <row r="334" spans="1:35">
      <c r="A334" s="86" t="str">
        <f t="shared" si="78"/>
        <v/>
      </c>
      <c r="B334" s="87"/>
      <c r="C334" s="258"/>
      <c r="D334" s="92"/>
      <c r="E334" s="88" t="e">
        <f t="shared" si="71"/>
        <v>#NUM!</v>
      </c>
      <c r="W334" s="7" t="str">
        <f t="shared" si="79"/>
        <v/>
      </c>
      <c r="X334" s="12" t="e">
        <f t="shared" si="72"/>
        <v>#NUM!</v>
      </c>
      <c r="Y334" s="7" t="e">
        <f t="shared" si="81"/>
        <v>#NUM!</v>
      </c>
      <c r="Z334" s="7" t="str">
        <f t="shared" si="82"/>
        <v/>
      </c>
      <c r="AA334" s="11" t="e">
        <f t="shared" si="80"/>
        <v>#NUM!</v>
      </c>
      <c r="AB334" s="14" t="e">
        <f t="shared" si="73"/>
        <v>#NUM!</v>
      </c>
      <c r="AC334" s="11" t="e">
        <f t="shared" si="74"/>
        <v>#NUM!</v>
      </c>
      <c r="AD334" s="14" t="e">
        <f t="shared" si="75"/>
        <v>#NUM!</v>
      </c>
      <c r="AE334" s="11" t="e">
        <f t="shared" si="70"/>
        <v>#NUM!</v>
      </c>
      <c r="AF334" s="14" t="e">
        <f t="shared" si="76"/>
        <v>#NUM!</v>
      </c>
      <c r="AG334" s="11" t="e">
        <f t="shared" si="77"/>
        <v>#NUM!</v>
      </c>
      <c r="AH334" s="11" t="e">
        <f t="shared" si="83"/>
        <v>#NUM!</v>
      </c>
      <c r="AI334" s="65"/>
    </row>
    <row r="335" spans="1:35">
      <c r="A335" s="86" t="str">
        <f t="shared" si="78"/>
        <v/>
      </c>
      <c r="B335" s="87"/>
      <c r="C335" s="258"/>
      <c r="D335" s="92"/>
      <c r="E335" s="88" t="e">
        <f t="shared" si="71"/>
        <v>#NUM!</v>
      </c>
      <c r="W335" s="7" t="str">
        <f t="shared" si="79"/>
        <v/>
      </c>
      <c r="X335" s="12" t="e">
        <f t="shared" si="72"/>
        <v>#NUM!</v>
      </c>
      <c r="Y335" s="7" t="e">
        <f t="shared" si="81"/>
        <v>#NUM!</v>
      </c>
      <c r="Z335" s="7" t="str">
        <f t="shared" si="82"/>
        <v/>
      </c>
      <c r="AA335" s="11" t="e">
        <f t="shared" si="80"/>
        <v>#NUM!</v>
      </c>
      <c r="AB335" s="14" t="e">
        <f t="shared" si="73"/>
        <v>#NUM!</v>
      </c>
      <c r="AC335" s="11" t="e">
        <f t="shared" si="74"/>
        <v>#NUM!</v>
      </c>
      <c r="AD335" s="14" t="e">
        <f t="shared" si="75"/>
        <v>#NUM!</v>
      </c>
      <c r="AE335" s="11" t="e">
        <f t="shared" si="70"/>
        <v>#NUM!</v>
      </c>
      <c r="AF335" s="14" t="e">
        <f t="shared" si="76"/>
        <v>#NUM!</v>
      </c>
      <c r="AG335" s="11" t="e">
        <f t="shared" si="77"/>
        <v>#NUM!</v>
      </c>
      <c r="AH335" s="11" t="e">
        <f t="shared" si="83"/>
        <v>#NUM!</v>
      </c>
      <c r="AI335" s="65"/>
    </row>
    <row r="336" spans="1:35">
      <c r="A336" s="86" t="str">
        <f t="shared" si="78"/>
        <v/>
      </c>
      <c r="B336" s="87"/>
      <c r="C336" s="258"/>
      <c r="D336" s="92"/>
      <c r="E336" s="88" t="e">
        <f t="shared" si="71"/>
        <v>#NUM!</v>
      </c>
      <c r="W336" s="7" t="str">
        <f t="shared" si="79"/>
        <v/>
      </c>
      <c r="X336" s="12" t="e">
        <f t="shared" si="72"/>
        <v>#NUM!</v>
      </c>
      <c r="Y336" s="7" t="e">
        <f t="shared" si="81"/>
        <v>#NUM!</v>
      </c>
      <c r="Z336" s="7" t="str">
        <f t="shared" si="82"/>
        <v/>
      </c>
      <c r="AA336" s="11" t="e">
        <f t="shared" si="80"/>
        <v>#NUM!</v>
      </c>
      <c r="AB336" s="14" t="e">
        <f t="shared" si="73"/>
        <v>#NUM!</v>
      </c>
      <c r="AC336" s="11" t="e">
        <f t="shared" si="74"/>
        <v>#NUM!</v>
      </c>
      <c r="AD336" s="14" t="e">
        <f t="shared" si="75"/>
        <v>#NUM!</v>
      </c>
      <c r="AE336" s="11" t="e">
        <f t="shared" si="70"/>
        <v>#NUM!</v>
      </c>
      <c r="AF336" s="14" t="e">
        <f t="shared" si="76"/>
        <v>#NUM!</v>
      </c>
      <c r="AG336" s="11" t="e">
        <f t="shared" si="77"/>
        <v>#NUM!</v>
      </c>
      <c r="AH336" s="11" t="e">
        <f t="shared" si="83"/>
        <v>#NUM!</v>
      </c>
      <c r="AI336" s="65"/>
    </row>
    <row r="337" spans="1:35">
      <c r="A337" s="86" t="str">
        <f t="shared" si="78"/>
        <v/>
      </c>
      <c r="B337" s="87"/>
      <c r="C337" s="258"/>
      <c r="D337" s="92"/>
      <c r="E337" s="88" t="e">
        <f t="shared" si="71"/>
        <v>#NUM!</v>
      </c>
      <c r="W337" s="7" t="str">
        <f t="shared" si="79"/>
        <v/>
      </c>
      <c r="X337" s="12" t="e">
        <f t="shared" si="72"/>
        <v>#NUM!</v>
      </c>
      <c r="Y337" s="7" t="e">
        <f t="shared" si="81"/>
        <v>#NUM!</v>
      </c>
      <c r="Z337" s="7" t="str">
        <f t="shared" si="82"/>
        <v/>
      </c>
      <c r="AA337" s="11" t="e">
        <f t="shared" si="80"/>
        <v>#NUM!</v>
      </c>
      <c r="AB337" s="14" t="e">
        <f t="shared" si="73"/>
        <v>#NUM!</v>
      </c>
      <c r="AC337" s="11" t="e">
        <f t="shared" si="74"/>
        <v>#NUM!</v>
      </c>
      <c r="AD337" s="14" t="e">
        <f t="shared" si="75"/>
        <v>#NUM!</v>
      </c>
      <c r="AE337" s="11" t="e">
        <f t="shared" si="70"/>
        <v>#NUM!</v>
      </c>
      <c r="AF337" s="14" t="e">
        <f t="shared" si="76"/>
        <v>#NUM!</v>
      </c>
      <c r="AG337" s="11" t="e">
        <f t="shared" si="77"/>
        <v>#NUM!</v>
      </c>
      <c r="AH337" s="11" t="e">
        <f t="shared" si="83"/>
        <v>#NUM!</v>
      </c>
      <c r="AI337" s="65"/>
    </row>
    <row r="338" spans="1:35">
      <c r="A338" s="86" t="str">
        <f t="shared" si="78"/>
        <v/>
      </c>
      <c r="B338" s="87"/>
      <c r="C338" s="258"/>
      <c r="D338" s="92"/>
      <c r="E338" s="88" t="e">
        <f t="shared" si="71"/>
        <v>#NUM!</v>
      </c>
      <c r="W338" s="7" t="str">
        <f t="shared" si="79"/>
        <v/>
      </c>
      <c r="X338" s="12" t="e">
        <f t="shared" si="72"/>
        <v>#NUM!</v>
      </c>
      <c r="Y338" s="7" t="e">
        <f t="shared" si="81"/>
        <v>#NUM!</v>
      </c>
      <c r="Z338" s="7" t="str">
        <f t="shared" si="82"/>
        <v/>
      </c>
      <c r="AA338" s="11" t="e">
        <f t="shared" si="80"/>
        <v>#NUM!</v>
      </c>
      <c r="AB338" s="14" t="e">
        <f t="shared" si="73"/>
        <v>#NUM!</v>
      </c>
      <c r="AC338" s="11" t="e">
        <f t="shared" si="74"/>
        <v>#NUM!</v>
      </c>
      <c r="AD338" s="14" t="e">
        <f t="shared" si="75"/>
        <v>#NUM!</v>
      </c>
      <c r="AE338" s="11" t="e">
        <f t="shared" si="70"/>
        <v>#NUM!</v>
      </c>
      <c r="AF338" s="14" t="e">
        <f t="shared" si="76"/>
        <v>#NUM!</v>
      </c>
      <c r="AG338" s="11" t="e">
        <f t="shared" si="77"/>
        <v>#NUM!</v>
      </c>
      <c r="AH338" s="11" t="e">
        <f t="shared" si="83"/>
        <v>#NUM!</v>
      </c>
      <c r="AI338" s="65"/>
    </row>
    <row r="339" spans="1:35">
      <c r="A339" s="86" t="str">
        <f t="shared" si="78"/>
        <v/>
      </c>
      <c r="B339" s="87"/>
      <c r="C339" s="258"/>
      <c r="D339" s="92"/>
      <c r="E339" s="88" t="e">
        <f t="shared" si="71"/>
        <v>#NUM!</v>
      </c>
      <c r="W339" s="7" t="str">
        <f t="shared" si="79"/>
        <v/>
      </c>
      <c r="X339" s="12" t="e">
        <f t="shared" si="72"/>
        <v>#NUM!</v>
      </c>
      <c r="Y339" s="7" t="e">
        <f t="shared" si="81"/>
        <v>#NUM!</v>
      </c>
      <c r="Z339" s="7" t="str">
        <f t="shared" si="82"/>
        <v/>
      </c>
      <c r="AA339" s="11" t="e">
        <f t="shared" si="80"/>
        <v>#NUM!</v>
      </c>
      <c r="AB339" s="14" t="e">
        <f t="shared" si="73"/>
        <v>#NUM!</v>
      </c>
      <c r="AC339" s="11" t="e">
        <f t="shared" si="74"/>
        <v>#NUM!</v>
      </c>
      <c r="AD339" s="14" t="e">
        <f t="shared" si="75"/>
        <v>#NUM!</v>
      </c>
      <c r="AE339" s="11" t="e">
        <f t="shared" si="70"/>
        <v>#NUM!</v>
      </c>
      <c r="AF339" s="14" t="e">
        <f t="shared" si="76"/>
        <v>#NUM!</v>
      </c>
      <c r="AG339" s="11" t="e">
        <f t="shared" si="77"/>
        <v>#NUM!</v>
      </c>
      <c r="AH339" s="11" t="e">
        <f t="shared" si="83"/>
        <v>#NUM!</v>
      </c>
      <c r="AI339" s="65"/>
    </row>
    <row r="340" spans="1:35">
      <c r="A340" s="86" t="str">
        <f t="shared" si="78"/>
        <v/>
      </c>
      <c r="B340" s="87"/>
      <c r="C340" s="258"/>
      <c r="D340" s="92"/>
      <c r="E340" s="88" t="e">
        <f t="shared" si="71"/>
        <v>#NUM!</v>
      </c>
      <c r="W340" s="7" t="str">
        <f t="shared" si="79"/>
        <v/>
      </c>
      <c r="X340" s="12" t="e">
        <f t="shared" si="72"/>
        <v>#NUM!</v>
      </c>
      <c r="Y340" s="7" t="e">
        <f t="shared" si="81"/>
        <v>#NUM!</v>
      </c>
      <c r="Z340" s="7" t="str">
        <f t="shared" si="82"/>
        <v/>
      </c>
      <c r="AA340" s="11" t="e">
        <f t="shared" si="80"/>
        <v>#NUM!</v>
      </c>
      <c r="AB340" s="14" t="e">
        <f t="shared" si="73"/>
        <v>#NUM!</v>
      </c>
      <c r="AC340" s="11" t="e">
        <f t="shared" si="74"/>
        <v>#NUM!</v>
      </c>
      <c r="AD340" s="14" t="e">
        <f t="shared" si="75"/>
        <v>#NUM!</v>
      </c>
      <c r="AE340" s="11" t="e">
        <f t="shared" si="70"/>
        <v>#NUM!</v>
      </c>
      <c r="AF340" s="14" t="e">
        <f t="shared" si="76"/>
        <v>#NUM!</v>
      </c>
      <c r="AG340" s="11" t="e">
        <f t="shared" si="77"/>
        <v>#NUM!</v>
      </c>
      <c r="AH340" s="11" t="e">
        <f t="shared" si="83"/>
        <v>#NUM!</v>
      </c>
      <c r="AI340" s="65"/>
    </row>
    <row r="341" spans="1:35">
      <c r="A341" s="86" t="str">
        <f t="shared" si="78"/>
        <v/>
      </c>
      <c r="B341" s="87"/>
      <c r="C341" s="258"/>
      <c r="D341" s="92"/>
      <c r="E341" s="88" t="e">
        <f t="shared" si="71"/>
        <v>#NUM!</v>
      </c>
      <c r="W341" s="7" t="str">
        <f t="shared" si="79"/>
        <v/>
      </c>
      <c r="X341" s="12" t="e">
        <f t="shared" si="72"/>
        <v>#NUM!</v>
      </c>
      <c r="Y341" s="7" t="e">
        <f t="shared" si="81"/>
        <v>#NUM!</v>
      </c>
      <c r="Z341" s="7" t="str">
        <f t="shared" si="82"/>
        <v/>
      </c>
      <c r="AA341" s="11" t="e">
        <f t="shared" si="80"/>
        <v>#NUM!</v>
      </c>
      <c r="AB341" s="14" t="e">
        <f t="shared" si="73"/>
        <v>#NUM!</v>
      </c>
      <c r="AC341" s="11" t="e">
        <f t="shared" si="74"/>
        <v>#NUM!</v>
      </c>
      <c r="AD341" s="14" t="e">
        <f t="shared" si="75"/>
        <v>#NUM!</v>
      </c>
      <c r="AE341" s="11" t="e">
        <f t="shared" si="70"/>
        <v>#NUM!</v>
      </c>
      <c r="AF341" s="14" t="e">
        <f t="shared" si="76"/>
        <v>#NUM!</v>
      </c>
      <c r="AG341" s="11" t="e">
        <f t="shared" si="77"/>
        <v>#NUM!</v>
      </c>
      <c r="AH341" s="11" t="e">
        <f t="shared" si="83"/>
        <v>#NUM!</v>
      </c>
      <c r="AI341" s="65"/>
    </row>
    <row r="342" spans="1:35">
      <c r="A342" s="86" t="str">
        <f t="shared" si="78"/>
        <v/>
      </c>
      <c r="B342" s="87"/>
      <c r="C342" s="258"/>
      <c r="D342" s="92"/>
      <c r="E342" s="88" t="e">
        <f t="shared" si="71"/>
        <v>#NUM!</v>
      </c>
      <c r="W342" s="7" t="str">
        <f t="shared" si="79"/>
        <v/>
      </c>
      <c r="X342" s="12" t="e">
        <f t="shared" si="72"/>
        <v>#NUM!</v>
      </c>
      <c r="Y342" s="7" t="e">
        <f t="shared" si="81"/>
        <v>#NUM!</v>
      </c>
      <c r="Z342" s="7" t="str">
        <f t="shared" si="82"/>
        <v/>
      </c>
      <c r="AA342" s="11" t="e">
        <f t="shared" si="80"/>
        <v>#NUM!</v>
      </c>
      <c r="AB342" s="14" t="e">
        <f t="shared" si="73"/>
        <v>#NUM!</v>
      </c>
      <c r="AC342" s="11" t="e">
        <f t="shared" si="74"/>
        <v>#NUM!</v>
      </c>
      <c r="AD342" s="14" t="e">
        <f t="shared" si="75"/>
        <v>#NUM!</v>
      </c>
      <c r="AE342" s="11" t="e">
        <f t="shared" si="70"/>
        <v>#NUM!</v>
      </c>
      <c r="AF342" s="14" t="e">
        <f t="shared" si="76"/>
        <v>#NUM!</v>
      </c>
      <c r="AG342" s="11" t="e">
        <f t="shared" si="77"/>
        <v>#NUM!</v>
      </c>
      <c r="AH342" s="11" t="e">
        <f t="shared" si="83"/>
        <v>#NUM!</v>
      </c>
      <c r="AI342" s="65"/>
    </row>
    <row r="343" spans="1:35">
      <c r="A343" s="86" t="str">
        <f t="shared" si="78"/>
        <v/>
      </c>
      <c r="B343" s="87"/>
      <c r="C343" s="258"/>
      <c r="D343" s="92"/>
      <c r="E343" s="88" t="e">
        <f t="shared" si="71"/>
        <v>#NUM!</v>
      </c>
      <c r="W343" s="7" t="str">
        <f t="shared" si="79"/>
        <v/>
      </c>
      <c r="X343" s="12" t="e">
        <f t="shared" si="72"/>
        <v>#NUM!</v>
      </c>
      <c r="Y343" s="7" t="e">
        <f t="shared" si="81"/>
        <v>#NUM!</v>
      </c>
      <c r="Z343" s="7" t="str">
        <f t="shared" si="82"/>
        <v/>
      </c>
      <c r="AA343" s="11" t="e">
        <f t="shared" si="80"/>
        <v>#NUM!</v>
      </c>
      <c r="AB343" s="14" t="e">
        <f t="shared" si="73"/>
        <v>#NUM!</v>
      </c>
      <c r="AC343" s="11" t="e">
        <f t="shared" si="74"/>
        <v>#NUM!</v>
      </c>
      <c r="AD343" s="14" t="e">
        <f t="shared" si="75"/>
        <v>#NUM!</v>
      </c>
      <c r="AE343" s="11" t="e">
        <f t="shared" si="70"/>
        <v>#NUM!</v>
      </c>
      <c r="AF343" s="14" t="e">
        <f t="shared" si="76"/>
        <v>#NUM!</v>
      </c>
      <c r="AG343" s="11" t="e">
        <f t="shared" si="77"/>
        <v>#NUM!</v>
      </c>
      <c r="AH343" s="11" t="e">
        <f t="shared" si="83"/>
        <v>#NUM!</v>
      </c>
      <c r="AI343" s="65"/>
    </row>
    <row r="344" spans="1:35">
      <c r="A344" s="86" t="str">
        <f t="shared" si="78"/>
        <v/>
      </c>
      <c r="B344" s="87"/>
      <c r="C344" s="258"/>
      <c r="D344" s="92"/>
      <c r="E344" s="88" t="e">
        <f t="shared" si="71"/>
        <v>#NUM!</v>
      </c>
      <c r="W344" s="7" t="str">
        <f t="shared" si="79"/>
        <v/>
      </c>
      <c r="X344" s="12" t="e">
        <f t="shared" si="72"/>
        <v>#NUM!</v>
      </c>
      <c r="Y344" s="7" t="e">
        <f t="shared" si="81"/>
        <v>#NUM!</v>
      </c>
      <c r="Z344" s="7" t="str">
        <f t="shared" si="82"/>
        <v/>
      </c>
      <c r="AA344" s="11" t="e">
        <f t="shared" si="80"/>
        <v>#NUM!</v>
      </c>
      <c r="AB344" s="14" t="e">
        <f t="shared" si="73"/>
        <v>#NUM!</v>
      </c>
      <c r="AC344" s="11" t="e">
        <f t="shared" si="74"/>
        <v>#NUM!</v>
      </c>
      <c r="AD344" s="14" t="e">
        <f t="shared" si="75"/>
        <v>#NUM!</v>
      </c>
      <c r="AE344" s="11" t="e">
        <f t="shared" si="70"/>
        <v>#NUM!</v>
      </c>
      <c r="AF344" s="14" t="e">
        <f t="shared" si="76"/>
        <v>#NUM!</v>
      </c>
      <c r="AG344" s="11" t="e">
        <f t="shared" si="77"/>
        <v>#NUM!</v>
      </c>
      <c r="AH344" s="11" t="e">
        <f t="shared" si="83"/>
        <v>#NUM!</v>
      </c>
      <c r="AI344" s="65"/>
    </row>
    <row r="345" spans="1:35">
      <c r="A345" s="86" t="str">
        <f t="shared" si="78"/>
        <v/>
      </c>
      <c r="B345" s="87"/>
      <c r="C345" s="258"/>
      <c r="D345" s="92"/>
      <c r="E345" s="88" t="e">
        <f t="shared" si="71"/>
        <v>#NUM!</v>
      </c>
      <c r="W345" s="7" t="str">
        <f t="shared" si="79"/>
        <v/>
      </c>
      <c r="X345" s="12" t="e">
        <f t="shared" si="72"/>
        <v>#NUM!</v>
      </c>
      <c r="Y345" s="7" t="e">
        <f t="shared" si="81"/>
        <v>#NUM!</v>
      </c>
      <c r="Z345" s="7" t="str">
        <f t="shared" si="82"/>
        <v/>
      </c>
      <c r="AA345" s="11" t="e">
        <f t="shared" si="80"/>
        <v>#NUM!</v>
      </c>
      <c r="AB345" s="14" t="e">
        <f t="shared" si="73"/>
        <v>#NUM!</v>
      </c>
      <c r="AC345" s="11" t="e">
        <f t="shared" si="74"/>
        <v>#NUM!</v>
      </c>
      <c r="AD345" s="14" t="e">
        <f t="shared" si="75"/>
        <v>#NUM!</v>
      </c>
      <c r="AE345" s="11" t="e">
        <f t="shared" si="70"/>
        <v>#NUM!</v>
      </c>
      <c r="AF345" s="14" t="e">
        <f t="shared" si="76"/>
        <v>#NUM!</v>
      </c>
      <c r="AG345" s="11" t="e">
        <f t="shared" si="77"/>
        <v>#NUM!</v>
      </c>
      <c r="AH345" s="11" t="e">
        <f t="shared" si="83"/>
        <v>#NUM!</v>
      </c>
      <c r="AI345" s="65"/>
    </row>
    <row r="346" spans="1:35">
      <c r="A346" s="86" t="str">
        <f t="shared" si="78"/>
        <v/>
      </c>
      <c r="B346" s="87"/>
      <c r="C346" s="258"/>
      <c r="D346" s="92"/>
      <c r="E346" s="88" t="e">
        <f t="shared" si="71"/>
        <v>#NUM!</v>
      </c>
      <c r="W346" s="7" t="str">
        <f t="shared" si="79"/>
        <v/>
      </c>
      <c r="X346" s="12" t="e">
        <f t="shared" si="72"/>
        <v>#NUM!</v>
      </c>
      <c r="Y346" s="7" t="e">
        <f t="shared" si="81"/>
        <v>#NUM!</v>
      </c>
      <c r="Z346" s="7" t="str">
        <f t="shared" si="82"/>
        <v/>
      </c>
      <c r="AA346" s="11" t="e">
        <f t="shared" si="80"/>
        <v>#NUM!</v>
      </c>
      <c r="AB346" s="14" t="e">
        <f t="shared" si="73"/>
        <v>#NUM!</v>
      </c>
      <c r="AC346" s="11" t="e">
        <f t="shared" si="74"/>
        <v>#NUM!</v>
      </c>
      <c r="AD346" s="14" t="e">
        <f t="shared" si="75"/>
        <v>#NUM!</v>
      </c>
      <c r="AE346" s="11" t="e">
        <f t="shared" si="70"/>
        <v>#NUM!</v>
      </c>
      <c r="AF346" s="14" t="e">
        <f t="shared" si="76"/>
        <v>#NUM!</v>
      </c>
      <c r="AG346" s="11" t="e">
        <f t="shared" si="77"/>
        <v>#NUM!</v>
      </c>
      <c r="AH346" s="11" t="e">
        <f t="shared" si="83"/>
        <v>#NUM!</v>
      </c>
      <c r="AI346" s="65"/>
    </row>
    <row r="347" spans="1:35">
      <c r="A347" s="86" t="str">
        <f t="shared" si="78"/>
        <v/>
      </c>
      <c r="B347" s="87"/>
      <c r="C347" s="258"/>
      <c r="D347" s="92"/>
      <c r="E347" s="88" t="e">
        <f t="shared" si="71"/>
        <v>#NUM!</v>
      </c>
      <c r="W347" s="7" t="str">
        <f t="shared" si="79"/>
        <v/>
      </c>
      <c r="X347" s="12" t="e">
        <f t="shared" si="72"/>
        <v>#NUM!</v>
      </c>
      <c r="Y347" s="7" t="e">
        <f t="shared" si="81"/>
        <v>#NUM!</v>
      </c>
      <c r="Z347" s="7" t="str">
        <f t="shared" si="82"/>
        <v/>
      </c>
      <c r="AA347" s="11" t="e">
        <f t="shared" si="80"/>
        <v>#NUM!</v>
      </c>
      <c r="AB347" s="14" t="e">
        <f t="shared" si="73"/>
        <v>#NUM!</v>
      </c>
      <c r="AC347" s="11" t="e">
        <f t="shared" si="74"/>
        <v>#NUM!</v>
      </c>
      <c r="AD347" s="14" t="e">
        <f t="shared" si="75"/>
        <v>#NUM!</v>
      </c>
      <c r="AE347" s="11" t="e">
        <f t="shared" si="70"/>
        <v>#NUM!</v>
      </c>
      <c r="AF347" s="14" t="e">
        <f t="shared" si="76"/>
        <v>#NUM!</v>
      </c>
      <c r="AG347" s="11" t="e">
        <f t="shared" si="77"/>
        <v>#NUM!</v>
      </c>
      <c r="AH347" s="11" t="e">
        <f t="shared" si="83"/>
        <v>#NUM!</v>
      </c>
      <c r="AI347" s="65"/>
    </row>
    <row r="348" spans="1:35">
      <c r="A348" s="86" t="str">
        <f t="shared" si="78"/>
        <v/>
      </c>
      <c r="B348" s="87"/>
      <c r="C348" s="258"/>
      <c r="D348" s="92"/>
      <c r="E348" s="88" t="e">
        <f t="shared" si="71"/>
        <v>#NUM!</v>
      </c>
      <c r="W348" s="7" t="str">
        <f t="shared" si="79"/>
        <v/>
      </c>
      <c r="X348" s="12" t="e">
        <f t="shared" si="72"/>
        <v>#NUM!</v>
      </c>
      <c r="Y348" s="7" t="e">
        <f t="shared" si="81"/>
        <v>#NUM!</v>
      </c>
      <c r="Z348" s="7" t="str">
        <f t="shared" si="82"/>
        <v/>
      </c>
      <c r="AA348" s="11" t="e">
        <f t="shared" si="80"/>
        <v>#NUM!</v>
      </c>
      <c r="AB348" s="14" t="e">
        <f t="shared" si="73"/>
        <v>#NUM!</v>
      </c>
      <c r="AC348" s="11" t="e">
        <f t="shared" si="74"/>
        <v>#NUM!</v>
      </c>
      <c r="AD348" s="14" t="e">
        <f t="shared" si="75"/>
        <v>#NUM!</v>
      </c>
      <c r="AE348" s="11" t="e">
        <f t="shared" si="70"/>
        <v>#NUM!</v>
      </c>
      <c r="AF348" s="14" t="e">
        <f t="shared" si="76"/>
        <v>#NUM!</v>
      </c>
      <c r="AG348" s="11" t="e">
        <f t="shared" si="77"/>
        <v>#NUM!</v>
      </c>
      <c r="AH348" s="11" t="e">
        <f t="shared" si="83"/>
        <v>#NUM!</v>
      </c>
      <c r="AI348" s="65"/>
    </row>
    <row r="349" spans="1:35">
      <c r="A349" s="86" t="str">
        <f t="shared" si="78"/>
        <v/>
      </c>
      <c r="B349" s="87"/>
      <c r="C349" s="258"/>
      <c r="D349" s="92"/>
      <c r="E349" s="88" t="e">
        <f t="shared" si="71"/>
        <v>#NUM!</v>
      </c>
      <c r="W349" s="7" t="str">
        <f t="shared" si="79"/>
        <v/>
      </c>
      <c r="X349" s="12" t="e">
        <f t="shared" si="72"/>
        <v>#NUM!</v>
      </c>
      <c r="Y349" s="7" t="e">
        <f t="shared" si="81"/>
        <v>#NUM!</v>
      </c>
      <c r="Z349" s="7" t="str">
        <f t="shared" si="82"/>
        <v/>
      </c>
      <c r="AA349" s="11" t="e">
        <f t="shared" si="80"/>
        <v>#NUM!</v>
      </c>
      <c r="AB349" s="14" t="e">
        <f t="shared" si="73"/>
        <v>#NUM!</v>
      </c>
      <c r="AC349" s="11" t="e">
        <f t="shared" si="74"/>
        <v>#NUM!</v>
      </c>
      <c r="AD349" s="14" t="e">
        <f t="shared" si="75"/>
        <v>#NUM!</v>
      </c>
      <c r="AE349" s="11" t="e">
        <f t="shared" si="70"/>
        <v>#NUM!</v>
      </c>
      <c r="AF349" s="14" t="e">
        <f t="shared" si="76"/>
        <v>#NUM!</v>
      </c>
      <c r="AG349" s="11" t="e">
        <f t="shared" si="77"/>
        <v>#NUM!</v>
      </c>
      <c r="AH349" s="11" t="e">
        <f t="shared" si="83"/>
        <v>#NUM!</v>
      </c>
      <c r="AI349" s="65"/>
    </row>
    <row r="350" spans="1:35">
      <c r="A350" s="86" t="str">
        <f t="shared" si="78"/>
        <v/>
      </c>
      <c r="B350" s="87"/>
      <c r="C350" s="258"/>
      <c r="D350" s="92"/>
      <c r="E350" s="88" t="e">
        <f t="shared" si="71"/>
        <v>#NUM!</v>
      </c>
      <c r="W350" s="7" t="str">
        <f t="shared" si="79"/>
        <v/>
      </c>
      <c r="X350" s="12" t="e">
        <f t="shared" si="72"/>
        <v>#NUM!</v>
      </c>
      <c r="Y350" s="7" t="e">
        <f t="shared" si="81"/>
        <v>#NUM!</v>
      </c>
      <c r="Z350" s="7" t="str">
        <f t="shared" si="82"/>
        <v/>
      </c>
      <c r="AA350" s="11" t="e">
        <f t="shared" si="80"/>
        <v>#NUM!</v>
      </c>
      <c r="AB350" s="14" t="e">
        <f t="shared" si="73"/>
        <v>#NUM!</v>
      </c>
      <c r="AC350" s="11" t="e">
        <f t="shared" si="74"/>
        <v>#NUM!</v>
      </c>
      <c r="AD350" s="14" t="e">
        <f t="shared" si="75"/>
        <v>#NUM!</v>
      </c>
      <c r="AE350" s="11" t="e">
        <f t="shared" si="70"/>
        <v>#NUM!</v>
      </c>
      <c r="AF350" s="14" t="e">
        <f t="shared" si="76"/>
        <v>#NUM!</v>
      </c>
      <c r="AG350" s="11" t="e">
        <f t="shared" si="77"/>
        <v>#NUM!</v>
      </c>
      <c r="AH350" s="11" t="e">
        <f t="shared" si="83"/>
        <v>#NUM!</v>
      </c>
      <c r="AI350" s="65"/>
    </row>
    <row r="351" spans="1:35">
      <c r="A351" s="86" t="str">
        <f t="shared" si="78"/>
        <v/>
      </c>
      <c r="B351" s="87"/>
      <c r="C351" s="258"/>
      <c r="D351" s="92"/>
      <c r="E351" s="88" t="e">
        <f t="shared" si="71"/>
        <v>#NUM!</v>
      </c>
      <c r="W351" s="7" t="str">
        <f t="shared" si="79"/>
        <v/>
      </c>
      <c r="X351" s="12" t="e">
        <f t="shared" si="72"/>
        <v>#NUM!</v>
      </c>
      <c r="Y351" s="7" t="e">
        <f t="shared" si="81"/>
        <v>#NUM!</v>
      </c>
      <c r="Z351" s="7" t="str">
        <f t="shared" si="82"/>
        <v/>
      </c>
      <c r="AA351" s="11" t="e">
        <f t="shared" si="80"/>
        <v>#NUM!</v>
      </c>
      <c r="AB351" s="14" t="e">
        <f t="shared" si="73"/>
        <v>#NUM!</v>
      </c>
      <c r="AC351" s="11" t="e">
        <f t="shared" si="74"/>
        <v>#NUM!</v>
      </c>
      <c r="AD351" s="14" t="e">
        <f t="shared" si="75"/>
        <v>#NUM!</v>
      </c>
      <c r="AE351" s="11" t="e">
        <f t="shared" si="70"/>
        <v>#NUM!</v>
      </c>
      <c r="AF351" s="14" t="e">
        <f t="shared" si="76"/>
        <v>#NUM!</v>
      </c>
      <c r="AG351" s="11" t="e">
        <f t="shared" si="77"/>
        <v>#NUM!</v>
      </c>
      <c r="AH351" s="11" t="e">
        <f t="shared" si="83"/>
        <v>#NUM!</v>
      </c>
      <c r="AI351" s="65"/>
    </row>
    <row r="352" spans="1:35">
      <c r="A352" s="86" t="str">
        <f t="shared" si="78"/>
        <v/>
      </c>
      <c r="B352" s="87"/>
      <c r="C352" s="258"/>
      <c r="D352" s="92"/>
      <c r="E352" s="88" t="e">
        <f t="shared" si="71"/>
        <v>#NUM!</v>
      </c>
      <c r="W352" s="7" t="str">
        <f t="shared" si="79"/>
        <v/>
      </c>
      <c r="X352" s="12" t="e">
        <f t="shared" si="72"/>
        <v>#NUM!</v>
      </c>
      <c r="Y352" s="7" t="e">
        <f t="shared" si="81"/>
        <v>#NUM!</v>
      </c>
      <c r="Z352" s="7" t="str">
        <f t="shared" si="82"/>
        <v/>
      </c>
      <c r="AA352" s="11" t="e">
        <f t="shared" si="80"/>
        <v>#NUM!</v>
      </c>
      <c r="AB352" s="14" t="e">
        <f t="shared" si="73"/>
        <v>#NUM!</v>
      </c>
      <c r="AC352" s="11" t="e">
        <f t="shared" si="74"/>
        <v>#NUM!</v>
      </c>
      <c r="AD352" s="14" t="e">
        <f t="shared" si="75"/>
        <v>#NUM!</v>
      </c>
      <c r="AE352" s="11" t="e">
        <f t="shared" si="70"/>
        <v>#NUM!</v>
      </c>
      <c r="AF352" s="14" t="e">
        <f t="shared" si="76"/>
        <v>#NUM!</v>
      </c>
      <c r="AG352" s="11" t="e">
        <f t="shared" si="77"/>
        <v>#NUM!</v>
      </c>
      <c r="AH352" s="11" t="e">
        <f t="shared" si="83"/>
        <v>#NUM!</v>
      </c>
      <c r="AI352" s="65"/>
    </row>
    <row r="353" spans="1:35">
      <c r="A353" s="86" t="str">
        <f t="shared" si="78"/>
        <v/>
      </c>
      <c r="B353" s="87"/>
      <c r="C353" s="258"/>
      <c r="D353" s="92"/>
      <c r="E353" s="88" t="e">
        <f t="shared" si="71"/>
        <v>#NUM!</v>
      </c>
      <c r="W353" s="7" t="str">
        <f t="shared" si="79"/>
        <v/>
      </c>
      <c r="X353" s="12" t="e">
        <f t="shared" si="72"/>
        <v>#NUM!</v>
      </c>
      <c r="Y353" s="7" t="e">
        <f t="shared" si="81"/>
        <v>#NUM!</v>
      </c>
      <c r="Z353" s="7" t="str">
        <f t="shared" si="82"/>
        <v/>
      </c>
      <c r="AA353" s="11" t="e">
        <f t="shared" si="80"/>
        <v>#NUM!</v>
      </c>
      <c r="AB353" s="14" t="e">
        <f t="shared" si="73"/>
        <v>#NUM!</v>
      </c>
      <c r="AC353" s="11" t="e">
        <f t="shared" si="74"/>
        <v>#NUM!</v>
      </c>
      <c r="AD353" s="14" t="e">
        <f t="shared" si="75"/>
        <v>#NUM!</v>
      </c>
      <c r="AE353" s="11" t="e">
        <f t="shared" si="70"/>
        <v>#NUM!</v>
      </c>
      <c r="AF353" s="14" t="e">
        <f t="shared" si="76"/>
        <v>#NUM!</v>
      </c>
      <c r="AG353" s="11" t="e">
        <f t="shared" si="77"/>
        <v>#NUM!</v>
      </c>
      <c r="AH353" s="11" t="e">
        <f t="shared" si="83"/>
        <v>#NUM!</v>
      </c>
      <c r="AI353" s="65"/>
    </row>
    <row r="354" spans="1:35">
      <c r="A354" s="86" t="str">
        <f t="shared" si="78"/>
        <v/>
      </c>
      <c r="B354" s="87"/>
      <c r="C354" s="258"/>
      <c r="D354" s="92"/>
      <c r="E354" s="88" t="e">
        <f t="shared" si="71"/>
        <v>#NUM!</v>
      </c>
      <c r="W354" s="7" t="str">
        <f t="shared" si="79"/>
        <v/>
      </c>
      <c r="X354" s="12" t="e">
        <f t="shared" si="72"/>
        <v>#NUM!</v>
      </c>
      <c r="Y354" s="7" t="e">
        <f t="shared" si="81"/>
        <v>#NUM!</v>
      </c>
      <c r="Z354" s="7" t="str">
        <f t="shared" si="82"/>
        <v/>
      </c>
      <c r="AA354" s="11" t="e">
        <f t="shared" si="80"/>
        <v>#NUM!</v>
      </c>
      <c r="AB354" s="14" t="e">
        <f t="shared" si="73"/>
        <v>#NUM!</v>
      </c>
      <c r="AC354" s="11" t="e">
        <f t="shared" si="74"/>
        <v>#NUM!</v>
      </c>
      <c r="AD354" s="14" t="e">
        <f t="shared" si="75"/>
        <v>#NUM!</v>
      </c>
      <c r="AE354" s="11" t="e">
        <f t="shared" si="70"/>
        <v>#NUM!</v>
      </c>
      <c r="AF354" s="14" t="e">
        <f t="shared" si="76"/>
        <v>#NUM!</v>
      </c>
      <c r="AG354" s="11" t="e">
        <f t="shared" si="77"/>
        <v>#NUM!</v>
      </c>
      <c r="AH354" s="11" t="e">
        <f t="shared" si="83"/>
        <v>#NUM!</v>
      </c>
      <c r="AI354" s="65"/>
    </row>
    <row r="355" spans="1:35">
      <c r="A355" s="86" t="str">
        <f t="shared" si="78"/>
        <v/>
      </c>
      <c r="B355" s="87"/>
      <c r="C355" s="258"/>
      <c r="D355" s="92"/>
      <c r="E355" s="88" t="e">
        <f t="shared" si="71"/>
        <v>#NUM!</v>
      </c>
      <c r="W355" s="7" t="str">
        <f t="shared" si="79"/>
        <v/>
      </c>
      <c r="X355" s="12" t="e">
        <f t="shared" si="72"/>
        <v>#NUM!</v>
      </c>
      <c r="Y355" s="7" t="e">
        <f t="shared" si="81"/>
        <v>#NUM!</v>
      </c>
      <c r="Z355" s="7" t="str">
        <f t="shared" si="82"/>
        <v/>
      </c>
      <c r="AA355" s="11" t="e">
        <f t="shared" si="80"/>
        <v>#NUM!</v>
      </c>
      <c r="AB355" s="14" t="e">
        <f t="shared" si="73"/>
        <v>#NUM!</v>
      </c>
      <c r="AC355" s="11" t="e">
        <f t="shared" si="74"/>
        <v>#NUM!</v>
      </c>
      <c r="AD355" s="14" t="e">
        <f t="shared" si="75"/>
        <v>#NUM!</v>
      </c>
      <c r="AE355" s="11" t="e">
        <f t="shared" si="70"/>
        <v>#NUM!</v>
      </c>
      <c r="AF355" s="14" t="e">
        <f t="shared" si="76"/>
        <v>#NUM!</v>
      </c>
      <c r="AG355" s="11" t="e">
        <f t="shared" si="77"/>
        <v>#NUM!</v>
      </c>
      <c r="AH355" s="11" t="e">
        <f t="shared" si="83"/>
        <v>#NUM!</v>
      </c>
      <c r="AI355" s="65"/>
    </row>
    <row r="356" spans="1:35">
      <c r="A356" s="86" t="str">
        <f t="shared" si="78"/>
        <v/>
      </c>
      <c r="B356" s="87"/>
      <c r="C356" s="258"/>
      <c r="D356" s="92"/>
      <c r="E356" s="88" t="e">
        <f t="shared" si="71"/>
        <v>#NUM!</v>
      </c>
      <c r="W356" s="7" t="str">
        <f t="shared" si="79"/>
        <v/>
      </c>
      <c r="X356" s="12" t="e">
        <f t="shared" si="72"/>
        <v>#NUM!</v>
      </c>
      <c r="Y356" s="7" t="e">
        <f t="shared" si="81"/>
        <v>#NUM!</v>
      </c>
      <c r="Z356" s="7" t="str">
        <f t="shared" si="82"/>
        <v/>
      </c>
      <c r="AA356" s="11" t="e">
        <f t="shared" si="80"/>
        <v>#NUM!</v>
      </c>
      <c r="AB356" s="14" t="e">
        <f t="shared" si="73"/>
        <v>#NUM!</v>
      </c>
      <c r="AC356" s="11" t="e">
        <f t="shared" si="74"/>
        <v>#NUM!</v>
      </c>
      <c r="AD356" s="14" t="e">
        <f t="shared" si="75"/>
        <v>#NUM!</v>
      </c>
      <c r="AE356" s="11" t="e">
        <f t="shared" si="70"/>
        <v>#NUM!</v>
      </c>
      <c r="AF356" s="14" t="e">
        <f t="shared" si="76"/>
        <v>#NUM!</v>
      </c>
      <c r="AG356" s="11" t="e">
        <f t="shared" si="77"/>
        <v>#NUM!</v>
      </c>
      <c r="AH356" s="11" t="e">
        <f t="shared" si="83"/>
        <v>#NUM!</v>
      </c>
      <c r="AI356" s="65"/>
    </row>
    <row r="357" spans="1:35">
      <c r="A357" s="86" t="str">
        <f t="shared" si="78"/>
        <v/>
      </c>
      <c r="B357" s="87"/>
      <c r="C357" s="258"/>
      <c r="D357" s="92"/>
      <c r="E357" s="88" t="e">
        <f t="shared" si="71"/>
        <v>#NUM!</v>
      </c>
      <c r="W357" s="7" t="str">
        <f t="shared" si="79"/>
        <v/>
      </c>
      <c r="X357" s="12" t="e">
        <f t="shared" si="72"/>
        <v>#NUM!</v>
      </c>
      <c r="Y357" s="7" t="e">
        <f t="shared" si="81"/>
        <v>#NUM!</v>
      </c>
      <c r="Z357" s="7" t="str">
        <f t="shared" si="82"/>
        <v/>
      </c>
      <c r="AA357" s="11" t="e">
        <f t="shared" si="80"/>
        <v>#NUM!</v>
      </c>
      <c r="AB357" s="14" t="e">
        <f t="shared" si="73"/>
        <v>#NUM!</v>
      </c>
      <c r="AC357" s="11" t="e">
        <f t="shared" si="74"/>
        <v>#NUM!</v>
      </c>
      <c r="AD357" s="14" t="e">
        <f t="shared" si="75"/>
        <v>#NUM!</v>
      </c>
      <c r="AE357" s="11" t="e">
        <f t="shared" si="70"/>
        <v>#NUM!</v>
      </c>
      <c r="AF357" s="14" t="e">
        <f t="shared" si="76"/>
        <v>#NUM!</v>
      </c>
      <c r="AG357" s="11" t="e">
        <f t="shared" si="77"/>
        <v>#NUM!</v>
      </c>
      <c r="AH357" s="11" t="e">
        <f t="shared" si="83"/>
        <v>#NUM!</v>
      </c>
      <c r="AI357" s="65"/>
    </row>
    <row r="358" spans="1:35">
      <c r="A358" s="86" t="str">
        <f t="shared" si="78"/>
        <v/>
      </c>
      <c r="B358" s="87"/>
      <c r="C358" s="258"/>
      <c r="D358" s="92"/>
      <c r="E358" s="88" t="e">
        <f t="shared" si="71"/>
        <v>#NUM!</v>
      </c>
      <c r="W358" s="7" t="str">
        <f t="shared" si="79"/>
        <v/>
      </c>
      <c r="X358" s="12" t="e">
        <f t="shared" si="72"/>
        <v>#NUM!</v>
      </c>
      <c r="Y358" s="7" t="e">
        <f t="shared" si="81"/>
        <v>#NUM!</v>
      </c>
      <c r="Z358" s="7" t="str">
        <f t="shared" si="82"/>
        <v/>
      </c>
      <c r="AA358" s="11" t="e">
        <f t="shared" si="80"/>
        <v>#NUM!</v>
      </c>
      <c r="AB358" s="14" t="e">
        <f t="shared" si="73"/>
        <v>#NUM!</v>
      </c>
      <c r="AC358" s="11" t="e">
        <f t="shared" si="74"/>
        <v>#NUM!</v>
      </c>
      <c r="AD358" s="14" t="e">
        <f t="shared" si="75"/>
        <v>#NUM!</v>
      </c>
      <c r="AE358" s="11" t="e">
        <f t="shared" si="70"/>
        <v>#NUM!</v>
      </c>
      <c r="AF358" s="14" t="e">
        <f t="shared" si="76"/>
        <v>#NUM!</v>
      </c>
      <c r="AG358" s="11" t="e">
        <f t="shared" si="77"/>
        <v>#NUM!</v>
      </c>
      <c r="AH358" s="11" t="e">
        <f t="shared" si="83"/>
        <v>#NUM!</v>
      </c>
      <c r="AI358" s="65"/>
    </row>
    <row r="359" spans="1:35">
      <c r="A359" s="86" t="str">
        <f t="shared" si="78"/>
        <v/>
      </c>
      <c r="B359" s="87"/>
      <c r="C359" s="258"/>
      <c r="D359" s="92"/>
      <c r="E359" s="88" t="e">
        <f t="shared" si="71"/>
        <v>#NUM!</v>
      </c>
      <c r="W359" s="7" t="str">
        <f t="shared" si="79"/>
        <v/>
      </c>
      <c r="X359" s="12" t="e">
        <f t="shared" si="72"/>
        <v>#NUM!</v>
      </c>
      <c r="Y359" s="7" t="e">
        <f t="shared" si="81"/>
        <v>#NUM!</v>
      </c>
      <c r="Z359" s="7" t="str">
        <f t="shared" si="82"/>
        <v/>
      </c>
      <c r="AA359" s="11" t="e">
        <f t="shared" si="80"/>
        <v>#NUM!</v>
      </c>
      <c r="AB359" s="14" t="e">
        <f t="shared" si="73"/>
        <v>#NUM!</v>
      </c>
      <c r="AC359" s="11" t="e">
        <f t="shared" si="74"/>
        <v>#NUM!</v>
      </c>
      <c r="AD359" s="14" t="e">
        <f t="shared" si="75"/>
        <v>#NUM!</v>
      </c>
      <c r="AE359" s="11" t="e">
        <f t="shared" si="70"/>
        <v>#NUM!</v>
      </c>
      <c r="AF359" s="14" t="e">
        <f t="shared" si="76"/>
        <v>#NUM!</v>
      </c>
      <c r="AG359" s="11" t="e">
        <f t="shared" si="77"/>
        <v>#NUM!</v>
      </c>
      <c r="AH359" s="11" t="e">
        <f t="shared" si="83"/>
        <v>#NUM!</v>
      </c>
      <c r="AI359" s="65"/>
    </row>
    <row r="360" spans="1:35">
      <c r="A360" s="86" t="str">
        <f t="shared" si="78"/>
        <v/>
      </c>
      <c r="B360" s="87"/>
      <c r="C360" s="258"/>
      <c r="D360" s="92"/>
      <c r="E360" s="88" t="e">
        <f t="shared" si="71"/>
        <v>#NUM!</v>
      </c>
      <c r="W360" s="7" t="str">
        <f t="shared" si="79"/>
        <v/>
      </c>
      <c r="X360" s="12" t="e">
        <f t="shared" si="72"/>
        <v>#NUM!</v>
      </c>
      <c r="Y360" s="7" t="e">
        <f t="shared" si="81"/>
        <v>#NUM!</v>
      </c>
      <c r="Z360" s="7" t="str">
        <f t="shared" si="82"/>
        <v/>
      </c>
      <c r="AA360" s="11" t="e">
        <f t="shared" si="80"/>
        <v>#NUM!</v>
      </c>
      <c r="AB360" s="14" t="e">
        <f t="shared" si="73"/>
        <v>#NUM!</v>
      </c>
      <c r="AC360" s="11" t="e">
        <f t="shared" si="74"/>
        <v>#NUM!</v>
      </c>
      <c r="AD360" s="14" t="e">
        <f t="shared" si="75"/>
        <v>#NUM!</v>
      </c>
      <c r="AE360" s="11" t="e">
        <f t="shared" si="70"/>
        <v>#NUM!</v>
      </c>
      <c r="AF360" s="14" t="e">
        <f t="shared" si="76"/>
        <v>#NUM!</v>
      </c>
      <c r="AG360" s="11" t="e">
        <f t="shared" si="77"/>
        <v>#NUM!</v>
      </c>
      <c r="AH360" s="11" t="e">
        <f t="shared" si="83"/>
        <v>#NUM!</v>
      </c>
      <c r="AI360" s="65"/>
    </row>
    <row r="361" spans="1:35">
      <c r="A361" s="86" t="str">
        <f t="shared" si="78"/>
        <v/>
      </c>
      <c r="B361" s="87"/>
      <c r="C361" s="258"/>
      <c r="D361" s="92"/>
      <c r="E361" s="88" t="e">
        <f t="shared" si="71"/>
        <v>#NUM!</v>
      </c>
      <c r="W361" s="7" t="str">
        <f t="shared" si="79"/>
        <v/>
      </c>
      <c r="X361" s="12" t="e">
        <f t="shared" si="72"/>
        <v>#NUM!</v>
      </c>
      <c r="Y361" s="7" t="e">
        <f t="shared" si="81"/>
        <v>#NUM!</v>
      </c>
      <c r="Z361" s="7" t="str">
        <f t="shared" si="82"/>
        <v/>
      </c>
      <c r="AA361" s="11" t="e">
        <f t="shared" si="80"/>
        <v>#NUM!</v>
      </c>
      <c r="AB361" s="14" t="e">
        <f t="shared" si="73"/>
        <v>#NUM!</v>
      </c>
      <c r="AC361" s="11" t="e">
        <f t="shared" si="74"/>
        <v>#NUM!</v>
      </c>
      <c r="AD361" s="14" t="e">
        <f t="shared" si="75"/>
        <v>#NUM!</v>
      </c>
      <c r="AE361" s="11" t="e">
        <f t="shared" si="70"/>
        <v>#NUM!</v>
      </c>
      <c r="AF361" s="14" t="e">
        <f t="shared" si="76"/>
        <v>#NUM!</v>
      </c>
      <c r="AG361" s="11" t="e">
        <f t="shared" si="77"/>
        <v>#NUM!</v>
      </c>
      <c r="AH361" s="11" t="e">
        <f t="shared" si="83"/>
        <v>#NUM!</v>
      </c>
      <c r="AI361" s="65"/>
    </row>
    <row r="362" spans="1:35">
      <c r="A362" s="86" t="str">
        <f t="shared" si="78"/>
        <v/>
      </c>
      <c r="B362" s="87"/>
      <c r="C362" s="258"/>
      <c r="D362" s="92"/>
      <c r="E362" s="88" t="e">
        <f t="shared" si="71"/>
        <v>#NUM!</v>
      </c>
      <c r="W362" s="7" t="str">
        <f t="shared" si="79"/>
        <v/>
      </c>
      <c r="X362" s="12" t="e">
        <f t="shared" si="72"/>
        <v>#NUM!</v>
      </c>
      <c r="Y362" s="7" t="e">
        <f t="shared" si="81"/>
        <v>#NUM!</v>
      </c>
      <c r="Z362" s="7" t="str">
        <f t="shared" si="82"/>
        <v/>
      </c>
      <c r="AA362" s="11" t="e">
        <f t="shared" si="80"/>
        <v>#NUM!</v>
      </c>
      <c r="AB362" s="14" t="e">
        <f t="shared" si="73"/>
        <v>#NUM!</v>
      </c>
      <c r="AC362" s="11" t="e">
        <f t="shared" si="74"/>
        <v>#NUM!</v>
      </c>
      <c r="AD362" s="14" t="e">
        <f t="shared" si="75"/>
        <v>#NUM!</v>
      </c>
      <c r="AE362" s="11" t="e">
        <f t="shared" ref="AE362:AE425" si="84">IF(AND(ISNUMBER(A362),E362=""),1,"")</f>
        <v>#NUM!</v>
      </c>
      <c r="AF362" s="14" t="e">
        <f t="shared" si="76"/>
        <v>#NUM!</v>
      </c>
      <c r="AG362" s="11" t="e">
        <f t="shared" si="77"/>
        <v>#NUM!</v>
      </c>
      <c r="AH362" s="11" t="e">
        <f t="shared" si="83"/>
        <v>#NUM!</v>
      </c>
      <c r="AI362" s="65"/>
    </row>
    <row r="363" spans="1:35">
      <c r="A363" s="86" t="str">
        <f t="shared" si="78"/>
        <v/>
      </c>
      <c r="B363" s="87"/>
      <c r="C363" s="258"/>
      <c r="D363" s="92"/>
      <c r="E363" s="88" t="e">
        <f t="shared" si="71"/>
        <v>#NUM!</v>
      </c>
      <c r="W363" s="7" t="str">
        <f t="shared" si="79"/>
        <v/>
      </c>
      <c r="X363" s="12" t="e">
        <f t="shared" si="72"/>
        <v>#NUM!</v>
      </c>
      <c r="Y363" s="7" t="e">
        <f t="shared" si="81"/>
        <v>#NUM!</v>
      </c>
      <c r="Z363" s="7" t="str">
        <f t="shared" si="82"/>
        <v/>
      </c>
      <c r="AA363" s="11" t="e">
        <f t="shared" si="80"/>
        <v>#NUM!</v>
      </c>
      <c r="AB363" s="14" t="e">
        <f t="shared" si="73"/>
        <v>#NUM!</v>
      </c>
      <c r="AC363" s="11" t="e">
        <f t="shared" si="74"/>
        <v>#NUM!</v>
      </c>
      <c r="AD363" s="14" t="e">
        <f t="shared" si="75"/>
        <v>#NUM!</v>
      </c>
      <c r="AE363" s="11" t="e">
        <f t="shared" si="84"/>
        <v>#NUM!</v>
      </c>
      <c r="AF363" s="14" t="e">
        <f t="shared" si="76"/>
        <v>#NUM!</v>
      </c>
      <c r="AG363" s="11" t="e">
        <f t="shared" si="77"/>
        <v>#NUM!</v>
      </c>
      <c r="AH363" s="11" t="e">
        <f t="shared" si="83"/>
        <v>#NUM!</v>
      </c>
      <c r="AI363" s="65"/>
    </row>
    <row r="364" spans="1:35">
      <c r="A364" s="86" t="str">
        <f t="shared" si="78"/>
        <v/>
      </c>
      <c r="B364" s="87"/>
      <c r="C364" s="258"/>
      <c r="D364" s="92"/>
      <c r="E364" s="88" t="e">
        <f t="shared" si="71"/>
        <v>#NUM!</v>
      </c>
      <c r="W364" s="7" t="str">
        <f t="shared" si="79"/>
        <v/>
      </c>
      <c r="X364" s="12" t="e">
        <f t="shared" si="72"/>
        <v>#NUM!</v>
      </c>
      <c r="Y364" s="7" t="e">
        <f t="shared" si="81"/>
        <v>#NUM!</v>
      </c>
      <c r="Z364" s="7" t="str">
        <f t="shared" si="82"/>
        <v/>
      </c>
      <c r="AA364" s="11" t="e">
        <f t="shared" si="80"/>
        <v>#NUM!</v>
      </c>
      <c r="AB364" s="14" t="e">
        <f t="shared" si="73"/>
        <v>#NUM!</v>
      </c>
      <c r="AC364" s="11" t="e">
        <f t="shared" si="74"/>
        <v>#NUM!</v>
      </c>
      <c r="AD364" s="14" t="e">
        <f t="shared" si="75"/>
        <v>#NUM!</v>
      </c>
      <c r="AE364" s="11" t="e">
        <f t="shared" si="84"/>
        <v>#NUM!</v>
      </c>
      <c r="AF364" s="14" t="e">
        <f t="shared" si="76"/>
        <v>#NUM!</v>
      </c>
      <c r="AG364" s="11" t="e">
        <f t="shared" si="77"/>
        <v>#NUM!</v>
      </c>
      <c r="AH364" s="11" t="e">
        <f t="shared" si="83"/>
        <v>#NUM!</v>
      </c>
      <c r="AI364" s="65"/>
    </row>
    <row r="365" spans="1:35">
      <c r="A365" s="86" t="str">
        <f t="shared" si="78"/>
        <v/>
      </c>
      <c r="B365" s="87"/>
      <c r="C365" s="258"/>
      <c r="D365" s="92"/>
      <c r="E365" s="88" t="e">
        <f t="shared" si="71"/>
        <v>#NUM!</v>
      </c>
      <c r="W365" s="7" t="str">
        <f t="shared" si="79"/>
        <v/>
      </c>
      <c r="X365" s="12" t="e">
        <f t="shared" si="72"/>
        <v>#NUM!</v>
      </c>
      <c r="Y365" s="7" t="e">
        <f t="shared" si="81"/>
        <v>#NUM!</v>
      </c>
      <c r="Z365" s="7" t="str">
        <f t="shared" si="82"/>
        <v/>
      </c>
      <c r="AA365" s="11" t="e">
        <f t="shared" si="80"/>
        <v>#NUM!</v>
      </c>
      <c r="AB365" s="14" t="e">
        <f t="shared" si="73"/>
        <v>#NUM!</v>
      </c>
      <c r="AC365" s="11" t="e">
        <f t="shared" si="74"/>
        <v>#NUM!</v>
      </c>
      <c r="AD365" s="14" t="e">
        <f t="shared" si="75"/>
        <v>#NUM!</v>
      </c>
      <c r="AE365" s="11" t="e">
        <f t="shared" si="84"/>
        <v>#NUM!</v>
      </c>
      <c r="AF365" s="14" t="e">
        <f t="shared" si="76"/>
        <v>#NUM!</v>
      </c>
      <c r="AG365" s="11" t="e">
        <f t="shared" si="77"/>
        <v>#NUM!</v>
      </c>
      <c r="AH365" s="11" t="e">
        <f t="shared" si="83"/>
        <v>#NUM!</v>
      </c>
      <c r="AI365" s="65"/>
    </row>
    <row r="366" spans="1:35">
      <c r="A366" s="86" t="str">
        <f t="shared" si="78"/>
        <v/>
      </c>
      <c r="B366" s="87"/>
      <c r="C366" s="258"/>
      <c r="D366" s="92"/>
      <c r="E366" s="88" t="e">
        <f t="shared" si="71"/>
        <v>#NUM!</v>
      </c>
      <c r="W366" s="7" t="str">
        <f t="shared" si="79"/>
        <v/>
      </c>
      <c r="X366" s="12" t="e">
        <f t="shared" si="72"/>
        <v>#NUM!</v>
      </c>
      <c r="Y366" s="7" t="e">
        <f t="shared" si="81"/>
        <v>#NUM!</v>
      </c>
      <c r="Z366" s="7" t="str">
        <f t="shared" si="82"/>
        <v/>
      </c>
      <c r="AA366" s="11" t="e">
        <f t="shared" si="80"/>
        <v>#NUM!</v>
      </c>
      <c r="AB366" s="14" t="e">
        <f t="shared" si="73"/>
        <v>#NUM!</v>
      </c>
      <c r="AC366" s="11" t="e">
        <f t="shared" si="74"/>
        <v>#NUM!</v>
      </c>
      <c r="AD366" s="14" t="e">
        <f t="shared" si="75"/>
        <v>#NUM!</v>
      </c>
      <c r="AE366" s="11" t="e">
        <f t="shared" si="84"/>
        <v>#NUM!</v>
      </c>
      <c r="AF366" s="14" t="e">
        <f t="shared" si="76"/>
        <v>#NUM!</v>
      </c>
      <c r="AG366" s="11" t="e">
        <f t="shared" si="77"/>
        <v>#NUM!</v>
      </c>
      <c r="AH366" s="11" t="e">
        <f t="shared" si="83"/>
        <v>#NUM!</v>
      </c>
      <c r="AI366" s="65"/>
    </row>
    <row r="367" spans="1:35">
      <c r="A367" s="86" t="str">
        <f t="shared" si="78"/>
        <v/>
      </c>
      <c r="B367" s="87"/>
      <c r="C367" s="258"/>
      <c r="D367" s="92"/>
      <c r="E367" s="88" t="e">
        <f t="shared" si="71"/>
        <v>#NUM!</v>
      </c>
      <c r="W367" s="7" t="str">
        <f t="shared" si="79"/>
        <v/>
      </c>
      <c r="X367" s="12" t="e">
        <f t="shared" si="72"/>
        <v>#NUM!</v>
      </c>
      <c r="Y367" s="7" t="e">
        <f t="shared" si="81"/>
        <v>#NUM!</v>
      </c>
      <c r="Z367" s="7" t="str">
        <f t="shared" si="82"/>
        <v/>
      </c>
      <c r="AA367" s="11" t="e">
        <f t="shared" si="80"/>
        <v>#NUM!</v>
      </c>
      <c r="AB367" s="14" t="e">
        <f t="shared" si="73"/>
        <v>#NUM!</v>
      </c>
      <c r="AC367" s="11" t="e">
        <f t="shared" si="74"/>
        <v>#NUM!</v>
      </c>
      <c r="AD367" s="14" t="e">
        <f t="shared" si="75"/>
        <v>#NUM!</v>
      </c>
      <c r="AE367" s="11" t="e">
        <f t="shared" si="84"/>
        <v>#NUM!</v>
      </c>
      <c r="AF367" s="14" t="e">
        <f t="shared" si="76"/>
        <v>#NUM!</v>
      </c>
      <c r="AG367" s="11" t="e">
        <f t="shared" si="77"/>
        <v>#NUM!</v>
      </c>
      <c r="AH367" s="11" t="e">
        <f t="shared" si="83"/>
        <v>#NUM!</v>
      </c>
      <c r="AI367" s="65"/>
    </row>
    <row r="368" spans="1:35">
      <c r="A368" s="86" t="str">
        <f t="shared" si="78"/>
        <v/>
      </c>
      <c r="B368" s="87"/>
      <c r="C368" s="258"/>
      <c r="D368" s="92"/>
      <c r="E368" s="88" t="e">
        <f t="shared" si="71"/>
        <v>#NUM!</v>
      </c>
      <c r="W368" s="7" t="str">
        <f t="shared" si="79"/>
        <v/>
      </c>
      <c r="X368" s="12" t="e">
        <f t="shared" si="72"/>
        <v>#NUM!</v>
      </c>
      <c r="Y368" s="7" t="e">
        <f t="shared" si="81"/>
        <v>#NUM!</v>
      </c>
      <c r="Z368" s="7" t="str">
        <f t="shared" si="82"/>
        <v/>
      </c>
      <c r="AA368" s="11" t="e">
        <f t="shared" si="80"/>
        <v>#NUM!</v>
      </c>
      <c r="AB368" s="14" t="e">
        <f t="shared" si="73"/>
        <v>#NUM!</v>
      </c>
      <c r="AC368" s="11" t="e">
        <f t="shared" si="74"/>
        <v>#NUM!</v>
      </c>
      <c r="AD368" s="14" t="e">
        <f t="shared" si="75"/>
        <v>#NUM!</v>
      </c>
      <c r="AE368" s="11" t="e">
        <f t="shared" si="84"/>
        <v>#NUM!</v>
      </c>
      <c r="AF368" s="14" t="e">
        <f t="shared" si="76"/>
        <v>#NUM!</v>
      </c>
      <c r="AG368" s="11" t="e">
        <f t="shared" si="77"/>
        <v>#NUM!</v>
      </c>
      <c r="AH368" s="11" t="e">
        <f t="shared" si="83"/>
        <v>#NUM!</v>
      </c>
      <c r="AI368" s="65"/>
    </row>
    <row r="369" spans="1:35">
      <c r="A369" s="86" t="str">
        <f t="shared" si="78"/>
        <v/>
      </c>
      <c r="B369" s="87"/>
      <c r="C369" s="258"/>
      <c r="D369" s="92"/>
      <c r="E369" s="88" t="e">
        <f t="shared" si="71"/>
        <v>#NUM!</v>
      </c>
      <c r="W369" s="7" t="str">
        <f t="shared" si="79"/>
        <v/>
      </c>
      <c r="X369" s="12" t="e">
        <f t="shared" si="72"/>
        <v>#NUM!</v>
      </c>
      <c r="Y369" s="7" t="e">
        <f t="shared" si="81"/>
        <v>#NUM!</v>
      </c>
      <c r="Z369" s="7" t="str">
        <f t="shared" si="82"/>
        <v/>
      </c>
      <c r="AA369" s="11" t="e">
        <f t="shared" si="80"/>
        <v>#NUM!</v>
      </c>
      <c r="AB369" s="14" t="e">
        <f t="shared" si="73"/>
        <v>#NUM!</v>
      </c>
      <c r="AC369" s="11" t="e">
        <f t="shared" si="74"/>
        <v>#NUM!</v>
      </c>
      <c r="AD369" s="14" t="e">
        <f t="shared" si="75"/>
        <v>#NUM!</v>
      </c>
      <c r="AE369" s="11" t="e">
        <f t="shared" si="84"/>
        <v>#NUM!</v>
      </c>
      <c r="AF369" s="14" t="e">
        <f t="shared" si="76"/>
        <v>#NUM!</v>
      </c>
      <c r="AG369" s="11" t="e">
        <f t="shared" si="77"/>
        <v>#NUM!</v>
      </c>
      <c r="AH369" s="11" t="e">
        <f t="shared" si="83"/>
        <v>#NUM!</v>
      </c>
      <c r="AI369" s="65"/>
    </row>
    <row r="370" spans="1:35">
      <c r="A370" s="86" t="str">
        <f t="shared" si="78"/>
        <v/>
      </c>
      <c r="B370" s="87"/>
      <c r="C370" s="258"/>
      <c r="D370" s="92"/>
      <c r="E370" s="88" t="e">
        <f t="shared" si="71"/>
        <v>#NUM!</v>
      </c>
      <c r="W370" s="7" t="str">
        <f t="shared" si="79"/>
        <v/>
      </c>
      <c r="X370" s="12" t="e">
        <f t="shared" si="72"/>
        <v>#NUM!</v>
      </c>
      <c r="Y370" s="7" t="e">
        <f t="shared" si="81"/>
        <v>#NUM!</v>
      </c>
      <c r="Z370" s="7" t="str">
        <f t="shared" si="82"/>
        <v/>
      </c>
      <c r="AA370" s="11" t="e">
        <f t="shared" si="80"/>
        <v>#NUM!</v>
      </c>
      <c r="AB370" s="14" t="e">
        <f t="shared" si="73"/>
        <v>#NUM!</v>
      </c>
      <c r="AC370" s="11" t="e">
        <f t="shared" si="74"/>
        <v>#NUM!</v>
      </c>
      <c r="AD370" s="14" t="e">
        <f t="shared" si="75"/>
        <v>#NUM!</v>
      </c>
      <c r="AE370" s="11" t="e">
        <f t="shared" si="84"/>
        <v>#NUM!</v>
      </c>
      <c r="AF370" s="14" t="e">
        <f t="shared" si="76"/>
        <v>#NUM!</v>
      </c>
      <c r="AG370" s="11" t="e">
        <f t="shared" si="77"/>
        <v>#NUM!</v>
      </c>
      <c r="AH370" s="11" t="e">
        <f t="shared" si="83"/>
        <v>#NUM!</v>
      </c>
      <c r="AI370" s="65"/>
    </row>
    <row r="371" spans="1:35">
      <c r="A371" s="86" t="str">
        <f t="shared" si="78"/>
        <v/>
      </c>
      <c r="B371" s="87"/>
      <c r="C371" s="258"/>
      <c r="D371" s="92"/>
      <c r="E371" s="88" t="e">
        <f t="shared" si="71"/>
        <v>#NUM!</v>
      </c>
      <c r="W371" s="7" t="str">
        <f t="shared" si="79"/>
        <v/>
      </c>
      <c r="X371" s="12" t="e">
        <f t="shared" si="72"/>
        <v>#NUM!</v>
      </c>
      <c r="Y371" s="7" t="e">
        <f t="shared" si="81"/>
        <v>#NUM!</v>
      </c>
      <c r="Z371" s="7" t="str">
        <f t="shared" si="82"/>
        <v/>
      </c>
      <c r="AA371" s="11" t="e">
        <f t="shared" si="80"/>
        <v>#NUM!</v>
      </c>
      <c r="AB371" s="14" t="e">
        <f t="shared" si="73"/>
        <v>#NUM!</v>
      </c>
      <c r="AC371" s="11" t="e">
        <f t="shared" si="74"/>
        <v>#NUM!</v>
      </c>
      <c r="AD371" s="14" t="e">
        <f t="shared" si="75"/>
        <v>#NUM!</v>
      </c>
      <c r="AE371" s="11" t="e">
        <f t="shared" si="84"/>
        <v>#NUM!</v>
      </c>
      <c r="AF371" s="14" t="e">
        <f t="shared" si="76"/>
        <v>#NUM!</v>
      </c>
      <c r="AG371" s="11" t="e">
        <f t="shared" si="77"/>
        <v>#NUM!</v>
      </c>
      <c r="AH371" s="11" t="e">
        <f t="shared" si="83"/>
        <v>#NUM!</v>
      </c>
      <c r="AI371" s="65"/>
    </row>
    <row r="372" spans="1:35">
      <c r="A372" s="86" t="str">
        <f t="shared" si="78"/>
        <v/>
      </c>
      <c r="B372" s="87"/>
      <c r="C372" s="258"/>
      <c r="D372" s="92"/>
      <c r="E372" s="88" t="e">
        <f t="shared" si="71"/>
        <v>#NUM!</v>
      </c>
      <c r="W372" s="7" t="str">
        <f t="shared" si="79"/>
        <v/>
      </c>
      <c r="X372" s="12" t="e">
        <f t="shared" si="72"/>
        <v>#NUM!</v>
      </c>
      <c r="Y372" s="7" t="e">
        <f t="shared" si="81"/>
        <v>#NUM!</v>
      </c>
      <c r="Z372" s="7" t="str">
        <f t="shared" si="82"/>
        <v/>
      </c>
      <c r="AA372" s="11" t="e">
        <f t="shared" si="80"/>
        <v>#NUM!</v>
      </c>
      <c r="AB372" s="14" t="e">
        <f t="shared" si="73"/>
        <v>#NUM!</v>
      </c>
      <c r="AC372" s="11" t="e">
        <f t="shared" si="74"/>
        <v>#NUM!</v>
      </c>
      <c r="AD372" s="14" t="e">
        <f t="shared" si="75"/>
        <v>#NUM!</v>
      </c>
      <c r="AE372" s="11" t="e">
        <f t="shared" si="84"/>
        <v>#NUM!</v>
      </c>
      <c r="AF372" s="14" t="e">
        <f t="shared" si="76"/>
        <v>#NUM!</v>
      </c>
      <c r="AG372" s="11" t="e">
        <f t="shared" si="77"/>
        <v>#NUM!</v>
      </c>
      <c r="AH372" s="11" t="e">
        <f t="shared" si="83"/>
        <v>#NUM!</v>
      </c>
      <c r="AI372" s="65"/>
    </row>
    <row r="373" spans="1:35">
      <c r="A373" s="86" t="str">
        <f t="shared" si="78"/>
        <v/>
      </c>
      <c r="B373" s="87"/>
      <c r="C373" s="258"/>
      <c r="D373" s="92"/>
      <c r="E373" s="88" t="e">
        <f t="shared" si="71"/>
        <v>#NUM!</v>
      </c>
      <c r="W373" s="7" t="str">
        <f t="shared" si="79"/>
        <v/>
      </c>
      <c r="X373" s="12" t="e">
        <f t="shared" si="72"/>
        <v>#NUM!</v>
      </c>
      <c r="Y373" s="7" t="e">
        <f t="shared" si="81"/>
        <v>#NUM!</v>
      </c>
      <c r="Z373" s="7" t="str">
        <f t="shared" si="82"/>
        <v/>
      </c>
      <c r="AA373" s="11" t="e">
        <f t="shared" si="80"/>
        <v>#NUM!</v>
      </c>
      <c r="AB373" s="14" t="e">
        <f t="shared" si="73"/>
        <v>#NUM!</v>
      </c>
      <c r="AC373" s="11" t="e">
        <f t="shared" si="74"/>
        <v>#NUM!</v>
      </c>
      <c r="AD373" s="14" t="e">
        <f t="shared" si="75"/>
        <v>#NUM!</v>
      </c>
      <c r="AE373" s="11" t="e">
        <f t="shared" si="84"/>
        <v>#NUM!</v>
      </c>
      <c r="AF373" s="14" t="e">
        <f t="shared" si="76"/>
        <v>#NUM!</v>
      </c>
      <c r="AG373" s="11" t="e">
        <f t="shared" si="77"/>
        <v>#NUM!</v>
      </c>
      <c r="AH373" s="11" t="e">
        <f t="shared" si="83"/>
        <v>#NUM!</v>
      </c>
      <c r="AI373" s="65"/>
    </row>
    <row r="374" spans="1:35">
      <c r="A374" s="86" t="str">
        <f t="shared" si="78"/>
        <v/>
      </c>
      <c r="B374" s="87"/>
      <c r="C374" s="258"/>
      <c r="D374" s="92"/>
      <c r="E374" s="88" t="e">
        <f t="shared" si="71"/>
        <v>#NUM!</v>
      </c>
      <c r="W374" s="7" t="str">
        <f t="shared" si="79"/>
        <v/>
      </c>
      <c r="X374" s="12" t="e">
        <f t="shared" si="72"/>
        <v>#NUM!</v>
      </c>
      <c r="Y374" s="7" t="e">
        <f t="shared" si="81"/>
        <v>#NUM!</v>
      </c>
      <c r="Z374" s="7" t="str">
        <f t="shared" si="82"/>
        <v/>
      </c>
      <c r="AA374" s="11" t="e">
        <f t="shared" si="80"/>
        <v>#NUM!</v>
      </c>
      <c r="AB374" s="14" t="e">
        <f t="shared" si="73"/>
        <v>#NUM!</v>
      </c>
      <c r="AC374" s="11" t="e">
        <f t="shared" si="74"/>
        <v>#NUM!</v>
      </c>
      <c r="AD374" s="14" t="e">
        <f t="shared" si="75"/>
        <v>#NUM!</v>
      </c>
      <c r="AE374" s="11" t="e">
        <f t="shared" si="84"/>
        <v>#NUM!</v>
      </c>
      <c r="AF374" s="14" t="e">
        <f t="shared" si="76"/>
        <v>#NUM!</v>
      </c>
      <c r="AG374" s="11" t="e">
        <f t="shared" si="77"/>
        <v>#NUM!</v>
      </c>
      <c r="AH374" s="11" t="e">
        <f t="shared" si="83"/>
        <v>#NUM!</v>
      </c>
      <c r="AI374" s="65"/>
    </row>
    <row r="375" spans="1:35">
      <c r="A375" s="86" t="str">
        <f t="shared" si="78"/>
        <v/>
      </c>
      <c r="B375" s="87"/>
      <c r="C375" s="258"/>
      <c r="D375" s="92"/>
      <c r="E375" s="88" t="e">
        <f t="shared" si="71"/>
        <v>#NUM!</v>
      </c>
      <c r="W375" s="7" t="str">
        <f t="shared" si="79"/>
        <v/>
      </c>
      <c r="X375" s="12" t="e">
        <f t="shared" si="72"/>
        <v>#NUM!</v>
      </c>
      <c r="Y375" s="7" t="e">
        <f t="shared" si="81"/>
        <v>#NUM!</v>
      </c>
      <c r="Z375" s="7" t="str">
        <f t="shared" si="82"/>
        <v/>
      </c>
      <c r="AA375" s="11" t="e">
        <f t="shared" si="80"/>
        <v>#NUM!</v>
      </c>
      <c r="AB375" s="14" t="e">
        <f t="shared" si="73"/>
        <v>#NUM!</v>
      </c>
      <c r="AC375" s="11" t="e">
        <f t="shared" si="74"/>
        <v>#NUM!</v>
      </c>
      <c r="AD375" s="14" t="e">
        <f t="shared" si="75"/>
        <v>#NUM!</v>
      </c>
      <c r="AE375" s="11" t="e">
        <f t="shared" si="84"/>
        <v>#NUM!</v>
      </c>
      <c r="AF375" s="14" t="e">
        <f t="shared" si="76"/>
        <v>#NUM!</v>
      </c>
      <c r="AG375" s="11" t="e">
        <f t="shared" si="77"/>
        <v>#NUM!</v>
      </c>
      <c r="AH375" s="11" t="e">
        <f t="shared" si="83"/>
        <v>#NUM!</v>
      </c>
      <c r="AI375" s="65"/>
    </row>
    <row r="376" spans="1:35">
      <c r="A376" s="86" t="str">
        <f t="shared" si="78"/>
        <v/>
      </c>
      <c r="B376" s="87"/>
      <c r="C376" s="258"/>
      <c r="D376" s="92"/>
      <c r="E376" s="88" t="e">
        <f t="shared" si="71"/>
        <v>#NUM!</v>
      </c>
      <c r="W376" s="7" t="str">
        <f t="shared" si="79"/>
        <v/>
      </c>
      <c r="X376" s="12" t="e">
        <f t="shared" si="72"/>
        <v>#NUM!</v>
      </c>
      <c r="Y376" s="7" t="e">
        <f t="shared" si="81"/>
        <v>#NUM!</v>
      </c>
      <c r="Z376" s="7" t="str">
        <f t="shared" si="82"/>
        <v/>
      </c>
      <c r="AA376" s="11" t="e">
        <f t="shared" si="80"/>
        <v>#NUM!</v>
      </c>
      <c r="AB376" s="14" t="e">
        <f t="shared" si="73"/>
        <v>#NUM!</v>
      </c>
      <c r="AC376" s="11" t="e">
        <f t="shared" si="74"/>
        <v>#NUM!</v>
      </c>
      <c r="AD376" s="14" t="e">
        <f t="shared" si="75"/>
        <v>#NUM!</v>
      </c>
      <c r="AE376" s="11" t="e">
        <f t="shared" si="84"/>
        <v>#NUM!</v>
      </c>
      <c r="AF376" s="14" t="e">
        <f t="shared" si="76"/>
        <v>#NUM!</v>
      </c>
      <c r="AG376" s="11" t="e">
        <f t="shared" si="77"/>
        <v>#NUM!</v>
      </c>
      <c r="AH376" s="11" t="e">
        <f t="shared" si="83"/>
        <v>#NUM!</v>
      </c>
      <c r="AI376" s="65"/>
    </row>
    <row r="377" spans="1:35">
      <c r="A377" s="86" t="str">
        <f t="shared" si="78"/>
        <v/>
      </c>
      <c r="B377" s="87"/>
      <c r="C377" s="258"/>
      <c r="D377" s="92"/>
      <c r="E377" s="88" t="e">
        <f t="shared" si="71"/>
        <v>#NUM!</v>
      </c>
      <c r="W377" s="7" t="str">
        <f t="shared" si="79"/>
        <v/>
      </c>
      <c r="X377" s="12" t="e">
        <f t="shared" si="72"/>
        <v>#NUM!</v>
      </c>
      <c r="Y377" s="7" t="e">
        <f t="shared" si="81"/>
        <v>#NUM!</v>
      </c>
      <c r="Z377" s="7" t="str">
        <f t="shared" si="82"/>
        <v/>
      </c>
      <c r="AA377" s="11" t="e">
        <f t="shared" si="80"/>
        <v>#NUM!</v>
      </c>
      <c r="AB377" s="14" t="e">
        <f t="shared" si="73"/>
        <v>#NUM!</v>
      </c>
      <c r="AC377" s="11" t="e">
        <f t="shared" si="74"/>
        <v>#NUM!</v>
      </c>
      <c r="AD377" s="14" t="e">
        <f t="shared" si="75"/>
        <v>#NUM!</v>
      </c>
      <c r="AE377" s="11" t="e">
        <f t="shared" si="84"/>
        <v>#NUM!</v>
      </c>
      <c r="AF377" s="14" t="e">
        <f t="shared" si="76"/>
        <v>#NUM!</v>
      </c>
      <c r="AG377" s="11" t="e">
        <f t="shared" si="77"/>
        <v>#NUM!</v>
      </c>
      <c r="AH377" s="11" t="e">
        <f t="shared" si="83"/>
        <v>#NUM!</v>
      </c>
      <c r="AI377" s="65"/>
    </row>
    <row r="378" spans="1:35">
      <c r="A378" s="86" t="str">
        <f t="shared" si="78"/>
        <v/>
      </c>
      <c r="B378" s="87"/>
      <c r="C378" s="258"/>
      <c r="D378" s="92"/>
      <c r="E378" s="88" t="e">
        <f t="shared" si="71"/>
        <v>#NUM!</v>
      </c>
      <c r="W378" s="7" t="str">
        <f t="shared" si="79"/>
        <v/>
      </c>
      <c r="X378" s="12" t="e">
        <f t="shared" si="72"/>
        <v>#NUM!</v>
      </c>
      <c r="Y378" s="7" t="e">
        <f t="shared" si="81"/>
        <v>#NUM!</v>
      </c>
      <c r="Z378" s="7" t="str">
        <f t="shared" si="82"/>
        <v/>
      </c>
      <c r="AA378" s="11" t="e">
        <f t="shared" si="80"/>
        <v>#NUM!</v>
      </c>
      <c r="AB378" s="14" t="e">
        <f t="shared" si="73"/>
        <v>#NUM!</v>
      </c>
      <c r="AC378" s="11" t="e">
        <f t="shared" si="74"/>
        <v>#NUM!</v>
      </c>
      <c r="AD378" s="14" t="e">
        <f t="shared" si="75"/>
        <v>#NUM!</v>
      </c>
      <c r="AE378" s="11" t="e">
        <f t="shared" si="84"/>
        <v>#NUM!</v>
      </c>
      <c r="AF378" s="14" t="e">
        <f t="shared" si="76"/>
        <v>#NUM!</v>
      </c>
      <c r="AG378" s="11" t="e">
        <f t="shared" si="77"/>
        <v>#NUM!</v>
      </c>
      <c r="AH378" s="11" t="e">
        <f t="shared" si="83"/>
        <v>#NUM!</v>
      </c>
      <c r="AI378" s="65"/>
    </row>
    <row r="379" spans="1:35">
      <c r="A379" s="86" t="str">
        <f t="shared" si="78"/>
        <v/>
      </c>
      <c r="B379" s="87"/>
      <c r="C379" s="258"/>
      <c r="D379" s="92"/>
      <c r="E379" s="88" t="e">
        <f t="shared" si="71"/>
        <v>#NUM!</v>
      </c>
      <c r="W379" s="7" t="str">
        <f t="shared" si="79"/>
        <v/>
      </c>
      <c r="X379" s="12" t="e">
        <f t="shared" si="72"/>
        <v>#NUM!</v>
      </c>
      <c r="Y379" s="7" t="e">
        <f t="shared" si="81"/>
        <v>#NUM!</v>
      </c>
      <c r="Z379" s="7" t="str">
        <f t="shared" si="82"/>
        <v/>
      </c>
      <c r="AA379" s="11" t="e">
        <f t="shared" si="80"/>
        <v>#NUM!</v>
      </c>
      <c r="AB379" s="14" t="e">
        <f t="shared" si="73"/>
        <v>#NUM!</v>
      </c>
      <c r="AC379" s="11" t="e">
        <f t="shared" si="74"/>
        <v>#NUM!</v>
      </c>
      <c r="AD379" s="14" t="e">
        <f t="shared" si="75"/>
        <v>#NUM!</v>
      </c>
      <c r="AE379" s="11" t="e">
        <f t="shared" si="84"/>
        <v>#NUM!</v>
      </c>
      <c r="AF379" s="14" t="e">
        <f t="shared" si="76"/>
        <v>#NUM!</v>
      </c>
      <c r="AG379" s="11" t="e">
        <f t="shared" si="77"/>
        <v>#NUM!</v>
      </c>
      <c r="AH379" s="11" t="e">
        <f t="shared" si="83"/>
        <v>#NUM!</v>
      </c>
      <c r="AI379" s="65"/>
    </row>
    <row r="380" spans="1:35">
      <c r="A380" s="86" t="str">
        <f t="shared" si="78"/>
        <v/>
      </c>
      <c r="B380" s="87"/>
      <c r="C380" s="258"/>
      <c r="D380" s="92"/>
      <c r="E380" s="88" t="e">
        <f t="shared" si="71"/>
        <v>#NUM!</v>
      </c>
      <c r="W380" s="7" t="str">
        <f t="shared" si="79"/>
        <v/>
      </c>
      <c r="X380" s="12" t="e">
        <f t="shared" si="72"/>
        <v>#NUM!</v>
      </c>
      <c r="Y380" s="7" t="e">
        <f t="shared" si="81"/>
        <v>#NUM!</v>
      </c>
      <c r="Z380" s="7" t="str">
        <f t="shared" si="82"/>
        <v/>
      </c>
      <c r="AA380" s="11" t="e">
        <f t="shared" si="80"/>
        <v>#NUM!</v>
      </c>
      <c r="AB380" s="14" t="e">
        <f t="shared" si="73"/>
        <v>#NUM!</v>
      </c>
      <c r="AC380" s="11" t="e">
        <f t="shared" si="74"/>
        <v>#NUM!</v>
      </c>
      <c r="AD380" s="14" t="e">
        <f t="shared" si="75"/>
        <v>#NUM!</v>
      </c>
      <c r="AE380" s="11" t="e">
        <f t="shared" si="84"/>
        <v>#NUM!</v>
      </c>
      <c r="AF380" s="14" t="e">
        <f t="shared" si="76"/>
        <v>#NUM!</v>
      </c>
      <c r="AG380" s="11" t="e">
        <f t="shared" si="77"/>
        <v>#NUM!</v>
      </c>
      <c r="AH380" s="11" t="e">
        <f t="shared" si="83"/>
        <v>#NUM!</v>
      </c>
      <c r="AI380" s="65"/>
    </row>
    <row r="381" spans="1:35">
      <c r="A381" s="86" t="str">
        <f t="shared" si="78"/>
        <v/>
      </c>
      <c r="B381" s="87"/>
      <c r="C381" s="258"/>
      <c r="D381" s="92"/>
      <c r="E381" s="88" t="e">
        <f t="shared" si="71"/>
        <v>#NUM!</v>
      </c>
      <c r="W381" s="7" t="str">
        <f t="shared" si="79"/>
        <v/>
      </c>
      <c r="X381" s="12" t="e">
        <f t="shared" si="72"/>
        <v>#NUM!</v>
      </c>
      <c r="Y381" s="7" t="e">
        <f t="shared" si="81"/>
        <v>#NUM!</v>
      </c>
      <c r="Z381" s="7" t="str">
        <f t="shared" si="82"/>
        <v/>
      </c>
      <c r="AA381" s="11" t="e">
        <f t="shared" si="80"/>
        <v>#NUM!</v>
      </c>
      <c r="AB381" s="14" t="e">
        <f t="shared" si="73"/>
        <v>#NUM!</v>
      </c>
      <c r="AC381" s="11" t="e">
        <f t="shared" si="74"/>
        <v>#NUM!</v>
      </c>
      <c r="AD381" s="14" t="e">
        <f t="shared" si="75"/>
        <v>#NUM!</v>
      </c>
      <c r="AE381" s="11" t="e">
        <f t="shared" si="84"/>
        <v>#NUM!</v>
      </c>
      <c r="AF381" s="14" t="e">
        <f t="shared" si="76"/>
        <v>#NUM!</v>
      </c>
      <c r="AG381" s="11" t="e">
        <f t="shared" si="77"/>
        <v>#NUM!</v>
      </c>
      <c r="AH381" s="11" t="e">
        <f t="shared" si="83"/>
        <v>#NUM!</v>
      </c>
      <c r="AI381" s="65"/>
    </row>
    <row r="382" spans="1:35">
      <c r="A382" s="86" t="str">
        <f t="shared" si="78"/>
        <v/>
      </c>
      <c r="B382" s="87"/>
      <c r="C382" s="258"/>
      <c r="D382" s="92"/>
      <c r="E382" s="88" t="e">
        <f t="shared" si="71"/>
        <v>#NUM!</v>
      </c>
      <c r="I382" s="8"/>
      <c r="J382" s="5"/>
      <c r="K382" s="5"/>
      <c r="N382" s="178"/>
      <c r="O382" s="178"/>
      <c r="P382" s="178"/>
      <c r="Q382" s="178"/>
      <c r="R382" s="178"/>
      <c r="S382" s="178"/>
      <c r="T382" s="178"/>
      <c r="U382" s="178"/>
      <c r="W382" s="7" t="str">
        <f t="shared" si="79"/>
        <v/>
      </c>
      <c r="X382" s="12" t="e">
        <f t="shared" si="72"/>
        <v>#NUM!</v>
      </c>
      <c r="Y382" s="7" t="e">
        <f t="shared" si="81"/>
        <v>#NUM!</v>
      </c>
      <c r="Z382" s="7" t="str">
        <f t="shared" si="82"/>
        <v/>
      </c>
      <c r="AA382" s="11" t="e">
        <f t="shared" si="80"/>
        <v>#NUM!</v>
      </c>
      <c r="AB382" s="14" t="e">
        <f t="shared" si="73"/>
        <v>#NUM!</v>
      </c>
      <c r="AC382" s="11" t="e">
        <f t="shared" si="74"/>
        <v>#NUM!</v>
      </c>
      <c r="AD382" s="14" t="e">
        <f t="shared" si="75"/>
        <v>#NUM!</v>
      </c>
      <c r="AE382" s="11" t="e">
        <f t="shared" si="84"/>
        <v>#NUM!</v>
      </c>
      <c r="AF382" s="14" t="e">
        <f t="shared" si="76"/>
        <v>#NUM!</v>
      </c>
      <c r="AG382" s="11" t="e">
        <f t="shared" si="77"/>
        <v>#NUM!</v>
      </c>
      <c r="AH382" s="11" t="e">
        <f t="shared" si="83"/>
        <v>#NUM!</v>
      </c>
      <c r="AI382" s="65"/>
    </row>
    <row r="383" spans="1:35">
      <c r="A383" s="86" t="str">
        <f t="shared" si="78"/>
        <v/>
      </c>
      <c r="B383" s="87"/>
      <c r="C383" s="258"/>
      <c r="D383" s="92"/>
      <c r="E383" s="88" t="e">
        <f t="shared" si="71"/>
        <v>#NUM!</v>
      </c>
      <c r="I383" s="8"/>
      <c r="J383" s="5"/>
      <c r="K383" s="5"/>
      <c r="N383" s="178"/>
      <c r="O383" s="178"/>
      <c r="P383" s="178"/>
      <c r="Q383" s="178"/>
      <c r="R383" s="178"/>
      <c r="S383" s="178"/>
      <c r="T383" s="178"/>
      <c r="U383" s="178"/>
      <c r="W383" s="7" t="str">
        <f t="shared" si="79"/>
        <v/>
      </c>
      <c r="X383" s="12" t="e">
        <f t="shared" si="72"/>
        <v>#NUM!</v>
      </c>
      <c r="Y383" s="7" t="e">
        <f t="shared" si="81"/>
        <v>#NUM!</v>
      </c>
      <c r="Z383" s="7" t="str">
        <f t="shared" si="82"/>
        <v/>
      </c>
      <c r="AA383" s="11" t="e">
        <f t="shared" si="80"/>
        <v>#NUM!</v>
      </c>
      <c r="AB383" s="14" t="e">
        <f t="shared" si="73"/>
        <v>#NUM!</v>
      </c>
      <c r="AC383" s="11" t="e">
        <f t="shared" si="74"/>
        <v>#NUM!</v>
      </c>
      <c r="AD383" s="14" t="e">
        <f t="shared" si="75"/>
        <v>#NUM!</v>
      </c>
      <c r="AE383" s="11" t="e">
        <f t="shared" si="84"/>
        <v>#NUM!</v>
      </c>
      <c r="AF383" s="14" t="e">
        <f t="shared" si="76"/>
        <v>#NUM!</v>
      </c>
      <c r="AG383" s="11" t="e">
        <f t="shared" si="77"/>
        <v>#NUM!</v>
      </c>
      <c r="AH383" s="11" t="e">
        <f t="shared" si="83"/>
        <v>#NUM!</v>
      </c>
      <c r="AI383" s="65"/>
    </row>
    <row r="384" spans="1:35">
      <c r="A384" s="86" t="str">
        <f t="shared" si="78"/>
        <v/>
      </c>
      <c r="B384" s="87"/>
      <c r="C384" s="258"/>
      <c r="D384" s="92"/>
      <c r="E384" s="88" t="e">
        <f t="shared" si="71"/>
        <v>#NUM!</v>
      </c>
      <c r="N384" s="178"/>
      <c r="O384" s="178"/>
      <c r="P384" s="178"/>
      <c r="Q384" s="178"/>
      <c r="R384" s="178"/>
      <c r="S384" s="178"/>
      <c r="T384" s="178"/>
      <c r="U384" s="178"/>
      <c r="W384" s="7" t="str">
        <f t="shared" si="79"/>
        <v/>
      </c>
      <c r="X384" s="12" t="e">
        <f t="shared" si="72"/>
        <v>#NUM!</v>
      </c>
      <c r="Y384" s="7" t="e">
        <f t="shared" si="81"/>
        <v>#NUM!</v>
      </c>
      <c r="Z384" s="7" t="str">
        <f t="shared" si="82"/>
        <v/>
      </c>
      <c r="AA384" s="11" t="e">
        <f t="shared" si="80"/>
        <v>#NUM!</v>
      </c>
      <c r="AB384" s="14" t="e">
        <f t="shared" si="73"/>
        <v>#NUM!</v>
      </c>
      <c r="AC384" s="11" t="e">
        <f t="shared" si="74"/>
        <v>#NUM!</v>
      </c>
      <c r="AD384" s="14" t="e">
        <f t="shared" si="75"/>
        <v>#NUM!</v>
      </c>
      <c r="AE384" s="11" t="e">
        <f t="shared" si="84"/>
        <v>#NUM!</v>
      </c>
      <c r="AF384" s="14" t="e">
        <f t="shared" si="76"/>
        <v>#NUM!</v>
      </c>
      <c r="AG384" s="11" t="e">
        <f t="shared" si="77"/>
        <v>#NUM!</v>
      </c>
      <c r="AH384" s="11" t="e">
        <f t="shared" si="83"/>
        <v>#NUM!</v>
      </c>
      <c r="AI384" s="65"/>
    </row>
    <row r="385" spans="1:35">
      <c r="A385" s="86" t="str">
        <f t="shared" si="78"/>
        <v/>
      </c>
      <c r="B385" s="87"/>
      <c r="C385" s="258"/>
      <c r="D385" s="92"/>
      <c r="E385" s="88" t="e">
        <f t="shared" si="71"/>
        <v>#NUM!</v>
      </c>
      <c r="W385" s="7" t="str">
        <f t="shared" si="79"/>
        <v/>
      </c>
      <c r="X385" s="12" t="e">
        <f t="shared" si="72"/>
        <v>#NUM!</v>
      </c>
      <c r="Y385" s="7" t="e">
        <f t="shared" si="81"/>
        <v>#NUM!</v>
      </c>
      <c r="Z385" s="7" t="str">
        <f t="shared" si="82"/>
        <v/>
      </c>
      <c r="AA385" s="11" t="e">
        <f t="shared" si="80"/>
        <v>#NUM!</v>
      </c>
      <c r="AB385" s="14" t="e">
        <f t="shared" si="73"/>
        <v>#NUM!</v>
      </c>
      <c r="AC385" s="11" t="e">
        <f t="shared" si="74"/>
        <v>#NUM!</v>
      </c>
      <c r="AD385" s="14" t="e">
        <f t="shared" si="75"/>
        <v>#NUM!</v>
      </c>
      <c r="AE385" s="11" t="e">
        <f t="shared" si="84"/>
        <v>#NUM!</v>
      </c>
      <c r="AF385" s="14" t="e">
        <f t="shared" si="76"/>
        <v>#NUM!</v>
      </c>
      <c r="AG385" s="11" t="e">
        <f t="shared" si="77"/>
        <v>#NUM!</v>
      </c>
      <c r="AH385" s="11" t="e">
        <f t="shared" si="83"/>
        <v>#NUM!</v>
      </c>
      <c r="AI385" s="65"/>
    </row>
    <row r="386" spans="1:35">
      <c r="A386" s="86" t="str">
        <f t="shared" si="78"/>
        <v/>
      </c>
      <c r="B386" s="87"/>
      <c r="C386" s="258"/>
      <c r="D386" s="92"/>
      <c r="E386" s="88" t="e">
        <f t="shared" si="71"/>
        <v>#NUM!</v>
      </c>
      <c r="M386" s="5"/>
      <c r="W386" s="7" t="str">
        <f t="shared" si="79"/>
        <v/>
      </c>
      <c r="X386" s="12" t="e">
        <f t="shared" si="72"/>
        <v>#NUM!</v>
      </c>
      <c r="Y386" s="7" t="e">
        <f t="shared" si="81"/>
        <v>#NUM!</v>
      </c>
      <c r="Z386" s="7" t="str">
        <f t="shared" si="82"/>
        <v/>
      </c>
      <c r="AA386" s="11" t="e">
        <f t="shared" si="80"/>
        <v>#NUM!</v>
      </c>
      <c r="AB386" s="14" t="e">
        <f t="shared" si="73"/>
        <v>#NUM!</v>
      </c>
      <c r="AC386" s="11" t="e">
        <f t="shared" si="74"/>
        <v>#NUM!</v>
      </c>
      <c r="AD386" s="14" t="e">
        <f t="shared" si="75"/>
        <v>#NUM!</v>
      </c>
      <c r="AE386" s="11" t="e">
        <f t="shared" si="84"/>
        <v>#NUM!</v>
      </c>
      <c r="AF386" s="14" t="e">
        <f t="shared" si="76"/>
        <v>#NUM!</v>
      </c>
      <c r="AG386" s="11" t="e">
        <f t="shared" si="77"/>
        <v>#NUM!</v>
      </c>
      <c r="AH386" s="11" t="e">
        <f t="shared" si="83"/>
        <v>#NUM!</v>
      </c>
      <c r="AI386" s="65"/>
    </row>
    <row r="387" spans="1:35">
      <c r="A387" s="86" t="str">
        <f t="shared" si="78"/>
        <v/>
      </c>
      <c r="B387" s="87"/>
      <c r="C387" s="258"/>
      <c r="D387" s="92"/>
      <c r="E387" s="88" t="e">
        <f t="shared" si="71"/>
        <v>#NUM!</v>
      </c>
      <c r="J387" s="5"/>
      <c r="M387" s="5"/>
      <c r="W387" s="7" t="str">
        <f t="shared" si="79"/>
        <v/>
      </c>
      <c r="X387" s="12" t="e">
        <f t="shared" si="72"/>
        <v>#NUM!</v>
      </c>
      <c r="Y387" s="7" t="e">
        <f t="shared" si="81"/>
        <v>#NUM!</v>
      </c>
      <c r="Z387" s="7" t="str">
        <f t="shared" si="82"/>
        <v/>
      </c>
      <c r="AA387" s="11" t="e">
        <f t="shared" si="80"/>
        <v>#NUM!</v>
      </c>
      <c r="AB387" s="14" t="e">
        <f t="shared" si="73"/>
        <v>#NUM!</v>
      </c>
      <c r="AC387" s="11" t="e">
        <f t="shared" si="74"/>
        <v>#NUM!</v>
      </c>
      <c r="AD387" s="14" t="e">
        <f t="shared" si="75"/>
        <v>#NUM!</v>
      </c>
      <c r="AE387" s="11" t="e">
        <f t="shared" si="84"/>
        <v>#NUM!</v>
      </c>
      <c r="AF387" s="14" t="e">
        <f t="shared" si="76"/>
        <v>#NUM!</v>
      </c>
      <c r="AG387" s="11" t="e">
        <f t="shared" si="77"/>
        <v>#NUM!</v>
      </c>
      <c r="AH387" s="11" t="e">
        <f t="shared" si="83"/>
        <v>#NUM!</v>
      </c>
      <c r="AI387" s="65"/>
    </row>
    <row r="388" spans="1:35">
      <c r="A388" s="86" t="str">
        <f t="shared" si="78"/>
        <v/>
      </c>
      <c r="B388" s="87"/>
      <c r="C388" s="258"/>
      <c r="D388" s="92"/>
      <c r="E388" s="88" t="e">
        <f t="shared" si="71"/>
        <v>#NUM!</v>
      </c>
      <c r="L388" s="5"/>
      <c r="M388" s="5"/>
      <c r="W388" s="7" t="str">
        <f t="shared" si="79"/>
        <v/>
      </c>
      <c r="X388" s="12" t="e">
        <f t="shared" si="72"/>
        <v>#NUM!</v>
      </c>
      <c r="Y388" s="7" t="e">
        <f t="shared" si="81"/>
        <v>#NUM!</v>
      </c>
      <c r="Z388" s="7" t="str">
        <f t="shared" si="82"/>
        <v/>
      </c>
      <c r="AA388" s="11" t="e">
        <f t="shared" si="80"/>
        <v>#NUM!</v>
      </c>
      <c r="AB388" s="14" t="e">
        <f t="shared" si="73"/>
        <v>#NUM!</v>
      </c>
      <c r="AC388" s="11" t="e">
        <f t="shared" si="74"/>
        <v>#NUM!</v>
      </c>
      <c r="AD388" s="14" t="e">
        <f t="shared" si="75"/>
        <v>#NUM!</v>
      </c>
      <c r="AE388" s="11" t="e">
        <f t="shared" si="84"/>
        <v>#NUM!</v>
      </c>
      <c r="AF388" s="14" t="e">
        <f t="shared" si="76"/>
        <v>#NUM!</v>
      </c>
      <c r="AG388" s="11" t="e">
        <f t="shared" si="77"/>
        <v>#NUM!</v>
      </c>
      <c r="AH388" s="11" t="e">
        <f t="shared" si="83"/>
        <v>#NUM!</v>
      </c>
      <c r="AI388" s="65"/>
    </row>
    <row r="389" spans="1:35">
      <c r="A389" s="86" t="str">
        <f t="shared" si="78"/>
        <v/>
      </c>
      <c r="B389" s="87"/>
      <c r="C389" s="258"/>
      <c r="D389" s="92"/>
      <c r="E389" s="88" t="e">
        <f t="shared" si="71"/>
        <v>#NUM!</v>
      </c>
      <c r="L389" s="5"/>
      <c r="W389" s="7" t="str">
        <f t="shared" si="79"/>
        <v/>
      </c>
      <c r="X389" s="12" t="e">
        <f t="shared" si="72"/>
        <v>#NUM!</v>
      </c>
      <c r="Y389" s="7" t="e">
        <f t="shared" si="81"/>
        <v>#NUM!</v>
      </c>
      <c r="Z389" s="7" t="str">
        <f t="shared" si="82"/>
        <v/>
      </c>
      <c r="AA389" s="11" t="e">
        <f t="shared" si="80"/>
        <v>#NUM!</v>
      </c>
      <c r="AB389" s="14" t="e">
        <f t="shared" si="73"/>
        <v>#NUM!</v>
      </c>
      <c r="AC389" s="11" t="e">
        <f t="shared" si="74"/>
        <v>#NUM!</v>
      </c>
      <c r="AD389" s="14" t="e">
        <f t="shared" si="75"/>
        <v>#NUM!</v>
      </c>
      <c r="AE389" s="11" t="e">
        <f t="shared" si="84"/>
        <v>#NUM!</v>
      </c>
      <c r="AF389" s="14" t="e">
        <f t="shared" si="76"/>
        <v>#NUM!</v>
      </c>
      <c r="AG389" s="11" t="e">
        <f t="shared" si="77"/>
        <v>#NUM!</v>
      </c>
      <c r="AH389" s="11" t="e">
        <f t="shared" si="83"/>
        <v>#NUM!</v>
      </c>
      <c r="AI389" s="65"/>
    </row>
    <row r="390" spans="1:35">
      <c r="A390" s="86" t="str">
        <f t="shared" si="78"/>
        <v/>
      </c>
      <c r="B390" s="87"/>
      <c r="C390" s="258"/>
      <c r="D390" s="92"/>
      <c r="E390" s="88" t="e">
        <f t="shared" si="71"/>
        <v>#NUM!</v>
      </c>
      <c r="W390" s="7" t="str">
        <f t="shared" si="79"/>
        <v/>
      </c>
      <c r="X390" s="12" t="e">
        <f t="shared" si="72"/>
        <v>#NUM!</v>
      </c>
      <c r="Y390" s="7" t="e">
        <f t="shared" si="81"/>
        <v>#NUM!</v>
      </c>
      <c r="Z390" s="7" t="str">
        <f t="shared" si="82"/>
        <v/>
      </c>
      <c r="AA390" s="11" t="e">
        <f t="shared" si="80"/>
        <v>#NUM!</v>
      </c>
      <c r="AB390" s="14" t="e">
        <f t="shared" si="73"/>
        <v>#NUM!</v>
      </c>
      <c r="AC390" s="11" t="e">
        <f t="shared" si="74"/>
        <v>#NUM!</v>
      </c>
      <c r="AD390" s="14" t="e">
        <f t="shared" si="75"/>
        <v>#NUM!</v>
      </c>
      <c r="AE390" s="11" t="e">
        <f t="shared" si="84"/>
        <v>#NUM!</v>
      </c>
      <c r="AF390" s="14" t="e">
        <f t="shared" si="76"/>
        <v>#NUM!</v>
      </c>
      <c r="AG390" s="11" t="e">
        <f t="shared" si="77"/>
        <v>#NUM!</v>
      </c>
      <c r="AH390" s="11" t="e">
        <f t="shared" si="83"/>
        <v>#NUM!</v>
      </c>
      <c r="AI390" s="65"/>
    </row>
    <row r="391" spans="1:35">
      <c r="A391" s="86" t="str">
        <f t="shared" si="78"/>
        <v/>
      </c>
      <c r="B391" s="87"/>
      <c r="C391" s="258"/>
      <c r="D391" s="92"/>
      <c r="E391" s="88" t="e">
        <f t="shared" si="71"/>
        <v>#NUM!</v>
      </c>
      <c r="W391" s="7" t="str">
        <f t="shared" si="79"/>
        <v/>
      </c>
      <c r="X391" s="12" t="e">
        <f t="shared" si="72"/>
        <v>#NUM!</v>
      </c>
      <c r="Y391" s="7" t="e">
        <f t="shared" si="81"/>
        <v>#NUM!</v>
      </c>
      <c r="Z391" s="7" t="str">
        <f t="shared" si="82"/>
        <v/>
      </c>
      <c r="AA391" s="11" t="e">
        <f t="shared" si="80"/>
        <v>#NUM!</v>
      </c>
      <c r="AB391" s="14" t="e">
        <f t="shared" si="73"/>
        <v>#NUM!</v>
      </c>
      <c r="AC391" s="11" t="e">
        <f t="shared" si="74"/>
        <v>#NUM!</v>
      </c>
      <c r="AD391" s="14" t="e">
        <f t="shared" si="75"/>
        <v>#NUM!</v>
      </c>
      <c r="AE391" s="11" t="e">
        <f t="shared" si="84"/>
        <v>#NUM!</v>
      </c>
      <c r="AF391" s="14" t="e">
        <f t="shared" si="76"/>
        <v>#NUM!</v>
      </c>
      <c r="AG391" s="11" t="e">
        <f t="shared" si="77"/>
        <v>#NUM!</v>
      </c>
      <c r="AH391" s="11" t="e">
        <f t="shared" si="83"/>
        <v>#NUM!</v>
      </c>
      <c r="AI391" s="65"/>
    </row>
    <row r="392" spans="1:35">
      <c r="A392" s="86" t="str">
        <f t="shared" si="78"/>
        <v/>
      </c>
      <c r="B392" s="87"/>
      <c r="C392" s="258"/>
      <c r="D392" s="92"/>
      <c r="E392" s="88" t="e">
        <f t="shared" si="71"/>
        <v>#NUM!</v>
      </c>
      <c r="W392" s="7" t="str">
        <f t="shared" si="79"/>
        <v/>
      </c>
      <c r="X392" s="12" t="e">
        <f t="shared" si="72"/>
        <v>#NUM!</v>
      </c>
      <c r="Y392" s="7" t="e">
        <f t="shared" si="81"/>
        <v>#NUM!</v>
      </c>
      <c r="Z392" s="7" t="str">
        <f t="shared" si="82"/>
        <v/>
      </c>
      <c r="AA392" s="11" t="e">
        <f t="shared" si="80"/>
        <v>#NUM!</v>
      </c>
      <c r="AB392" s="14" t="e">
        <f t="shared" si="73"/>
        <v>#NUM!</v>
      </c>
      <c r="AC392" s="11" t="e">
        <f t="shared" si="74"/>
        <v>#NUM!</v>
      </c>
      <c r="AD392" s="14" t="e">
        <f t="shared" si="75"/>
        <v>#NUM!</v>
      </c>
      <c r="AE392" s="11" t="e">
        <f t="shared" si="84"/>
        <v>#NUM!</v>
      </c>
      <c r="AF392" s="14" t="e">
        <f t="shared" si="76"/>
        <v>#NUM!</v>
      </c>
      <c r="AG392" s="11" t="e">
        <f t="shared" si="77"/>
        <v>#NUM!</v>
      </c>
      <c r="AH392" s="11" t="e">
        <f t="shared" si="83"/>
        <v>#NUM!</v>
      </c>
      <c r="AI392" s="65"/>
    </row>
    <row r="393" spans="1:35">
      <c r="A393" s="86" t="str">
        <f t="shared" si="78"/>
        <v/>
      </c>
      <c r="B393" s="87"/>
      <c r="C393" s="258"/>
      <c r="D393" s="92"/>
      <c r="E393" s="88" t="e">
        <f t="shared" ref="E393:E456" si="85">IF(OR(A393="",AA393=1),"",D393)</f>
        <v>#NUM!</v>
      </c>
      <c r="W393" s="7" t="str">
        <f t="shared" si="79"/>
        <v/>
      </c>
      <c r="X393" s="12" t="e">
        <f t="shared" ref="X393:X456" si="86">IF(OR(A393="",AA393=1),"",D393)</f>
        <v>#NUM!</v>
      </c>
      <c r="Y393" s="7" t="e">
        <f t="shared" si="81"/>
        <v>#NUM!</v>
      </c>
      <c r="Z393" s="7" t="str">
        <f t="shared" si="82"/>
        <v/>
      </c>
      <c r="AA393" s="11" t="e">
        <f t="shared" si="80"/>
        <v>#NUM!</v>
      </c>
      <c r="AB393" s="14" t="e">
        <f t="shared" ref="AB393:AB456" si="87">IF(AA393=1,D393,-1)</f>
        <v>#NUM!</v>
      </c>
      <c r="AC393" s="11" t="e">
        <f t="shared" ref="AC393:AC456" si="88">IF(OR(A393="",AA393=1,ABS(D393-$L$11)&lt;=3*$AI$22),"",1)</f>
        <v>#NUM!</v>
      </c>
      <c r="AD393" s="14" t="e">
        <f t="shared" ref="AD393:AD456" si="89">IF(AC393=1,D393,-1)</f>
        <v>#NUM!</v>
      </c>
      <c r="AE393" s="11" t="e">
        <f t="shared" si="84"/>
        <v>#NUM!</v>
      </c>
      <c r="AF393" s="14" t="e">
        <f t="shared" ref="AF393:AF456" si="90">IF(AE393=1,D393,-1)</f>
        <v>#NUM!</v>
      </c>
      <c r="AG393" s="11" t="e">
        <f t="shared" ref="AG393:AG456" si="91">IF(E393="",0,(E393-$L$11)/ABS(E393-$L$11))</f>
        <v>#NUM!</v>
      </c>
      <c r="AH393" s="11" t="e">
        <f t="shared" si="83"/>
        <v>#NUM!</v>
      </c>
      <c r="AI393" s="65"/>
    </row>
    <row r="394" spans="1:35">
      <c r="A394" s="86" t="str">
        <f t="shared" ref="A394:A457" si="92">IF(ISNUMBER(D394),A393+1,"")</f>
        <v/>
      </c>
      <c r="B394" s="87"/>
      <c r="C394" s="258"/>
      <c r="D394" s="92"/>
      <c r="E394" s="88" t="e">
        <f t="shared" si="85"/>
        <v>#NUM!</v>
      </c>
      <c r="W394" s="7" t="str">
        <f t="shared" ref="W394:W457" si="93">IF(AND(ISNUMBER(D394),ISNUMBER(D393)),ABS(D393-D394),"")</f>
        <v/>
      </c>
      <c r="X394" s="12" t="e">
        <f t="shared" si="86"/>
        <v>#NUM!</v>
      </c>
      <c r="Y394" s="7" t="e">
        <f t="shared" si="81"/>
        <v>#NUM!</v>
      </c>
      <c r="Z394" s="7" t="str">
        <f t="shared" si="82"/>
        <v/>
      </c>
      <c r="AA394" s="11" t="e">
        <f t="shared" ref="AA394:AA457" si="94">IF(AND(A394&lt;&gt;"",ABS(D394-$AI$11)&gt;0.4*$J$11),1,"")</f>
        <v>#NUM!</v>
      </c>
      <c r="AB394" s="14" t="e">
        <f t="shared" si="87"/>
        <v>#NUM!</v>
      </c>
      <c r="AC394" s="11" t="e">
        <f t="shared" si="88"/>
        <v>#NUM!</v>
      </c>
      <c r="AD394" s="14" t="e">
        <f t="shared" si="89"/>
        <v>#NUM!</v>
      </c>
      <c r="AE394" s="11" t="e">
        <f t="shared" si="84"/>
        <v>#NUM!</v>
      </c>
      <c r="AF394" s="14" t="e">
        <f t="shared" si="90"/>
        <v>#NUM!</v>
      </c>
      <c r="AG394" s="11" t="e">
        <f t="shared" si="91"/>
        <v>#NUM!</v>
      </c>
      <c r="AH394" s="11" t="e">
        <f t="shared" si="83"/>
        <v>#NUM!</v>
      </c>
      <c r="AI394" s="65"/>
    </row>
    <row r="395" spans="1:35">
      <c r="A395" s="86" t="str">
        <f t="shared" si="92"/>
        <v/>
      </c>
      <c r="B395" s="87"/>
      <c r="C395" s="258"/>
      <c r="D395" s="92"/>
      <c r="E395" s="88" t="e">
        <f t="shared" si="85"/>
        <v>#NUM!</v>
      </c>
      <c r="W395" s="7" t="str">
        <f t="shared" si="93"/>
        <v/>
      </c>
      <c r="X395" s="12" t="e">
        <f t="shared" si="86"/>
        <v>#NUM!</v>
      </c>
      <c r="Y395" s="7" t="e">
        <f t="shared" ref="Y395:Y458" si="95">IF(OR(AA394=1,AA395=1),"",W395)</f>
        <v>#NUM!</v>
      </c>
      <c r="Z395" s="7" t="str">
        <f t="shared" ref="Z395:Z458" si="96">IF(AND(ISNUMBER(E395),ISNUMBER(E394)),ABS(E394-E395),"")</f>
        <v/>
      </c>
      <c r="AA395" s="11" t="e">
        <f t="shared" si="94"/>
        <v>#NUM!</v>
      </c>
      <c r="AB395" s="14" t="e">
        <f t="shared" si="87"/>
        <v>#NUM!</v>
      </c>
      <c r="AC395" s="11" t="e">
        <f t="shared" si="88"/>
        <v>#NUM!</v>
      </c>
      <c r="AD395" s="14" t="e">
        <f t="shared" si="89"/>
        <v>#NUM!</v>
      </c>
      <c r="AE395" s="11" t="e">
        <f t="shared" si="84"/>
        <v>#NUM!</v>
      </c>
      <c r="AF395" s="14" t="e">
        <f t="shared" si="90"/>
        <v>#NUM!</v>
      </c>
      <c r="AG395" s="11" t="e">
        <f t="shared" si="91"/>
        <v>#NUM!</v>
      </c>
      <c r="AH395" s="11" t="e">
        <f t="shared" ref="AH395:AH458" si="97">CHOOSE(5+AG394+3*AG395,AH394-1,IF(AH394&lt;0,AH394-1,-1),-1,AH394,AH394,AH394,1,IF(AH394&gt;0,AH394+1,1),AH394+1)</f>
        <v>#NUM!</v>
      </c>
    </row>
    <row r="396" spans="1:35">
      <c r="A396" s="86" t="str">
        <f t="shared" si="92"/>
        <v/>
      </c>
      <c r="B396" s="87"/>
      <c r="C396" s="258"/>
      <c r="D396" s="92"/>
      <c r="E396" s="88" t="e">
        <f t="shared" si="85"/>
        <v>#NUM!</v>
      </c>
      <c r="W396" s="7" t="str">
        <f t="shared" si="93"/>
        <v/>
      </c>
      <c r="X396" s="12" t="e">
        <f t="shared" si="86"/>
        <v>#NUM!</v>
      </c>
      <c r="Y396" s="7" t="e">
        <f t="shared" si="95"/>
        <v>#NUM!</v>
      </c>
      <c r="Z396" s="7" t="str">
        <f t="shared" si="96"/>
        <v/>
      </c>
      <c r="AA396" s="11" t="e">
        <f t="shared" si="94"/>
        <v>#NUM!</v>
      </c>
      <c r="AB396" s="14" t="e">
        <f t="shared" si="87"/>
        <v>#NUM!</v>
      </c>
      <c r="AC396" s="11" t="e">
        <f t="shared" si="88"/>
        <v>#NUM!</v>
      </c>
      <c r="AD396" s="14" t="e">
        <f t="shared" si="89"/>
        <v>#NUM!</v>
      </c>
      <c r="AE396" s="11" t="e">
        <f t="shared" si="84"/>
        <v>#NUM!</v>
      </c>
      <c r="AF396" s="14" t="e">
        <f t="shared" si="90"/>
        <v>#NUM!</v>
      </c>
      <c r="AG396" s="11" t="e">
        <f t="shared" si="91"/>
        <v>#NUM!</v>
      </c>
      <c r="AH396" s="11" t="e">
        <f t="shared" si="97"/>
        <v>#NUM!</v>
      </c>
    </row>
    <row r="397" spans="1:35">
      <c r="A397" s="86" t="str">
        <f t="shared" si="92"/>
        <v/>
      </c>
      <c r="B397" s="87"/>
      <c r="C397" s="258"/>
      <c r="D397" s="92"/>
      <c r="E397" s="88" t="e">
        <f t="shared" si="85"/>
        <v>#NUM!</v>
      </c>
      <c r="W397" s="7" t="str">
        <f t="shared" si="93"/>
        <v/>
      </c>
      <c r="X397" s="12" t="e">
        <f t="shared" si="86"/>
        <v>#NUM!</v>
      </c>
      <c r="Y397" s="7" t="e">
        <f t="shared" si="95"/>
        <v>#NUM!</v>
      </c>
      <c r="Z397" s="7" t="str">
        <f t="shared" si="96"/>
        <v/>
      </c>
      <c r="AA397" s="11" t="e">
        <f t="shared" si="94"/>
        <v>#NUM!</v>
      </c>
      <c r="AB397" s="14" t="e">
        <f t="shared" si="87"/>
        <v>#NUM!</v>
      </c>
      <c r="AC397" s="11" t="e">
        <f t="shared" si="88"/>
        <v>#NUM!</v>
      </c>
      <c r="AD397" s="14" t="e">
        <f t="shared" si="89"/>
        <v>#NUM!</v>
      </c>
      <c r="AE397" s="11" t="e">
        <f t="shared" si="84"/>
        <v>#NUM!</v>
      </c>
      <c r="AF397" s="14" t="e">
        <f t="shared" si="90"/>
        <v>#NUM!</v>
      </c>
      <c r="AG397" s="11" t="e">
        <f t="shared" si="91"/>
        <v>#NUM!</v>
      </c>
      <c r="AH397" s="11" t="e">
        <f t="shared" si="97"/>
        <v>#NUM!</v>
      </c>
    </row>
    <row r="398" spans="1:35">
      <c r="A398" s="86" t="str">
        <f t="shared" si="92"/>
        <v/>
      </c>
      <c r="B398" s="87"/>
      <c r="C398" s="258"/>
      <c r="D398" s="92"/>
      <c r="E398" s="88" t="e">
        <f t="shared" si="85"/>
        <v>#NUM!</v>
      </c>
      <c r="W398" s="7" t="str">
        <f t="shared" si="93"/>
        <v/>
      </c>
      <c r="X398" s="12" t="e">
        <f t="shared" si="86"/>
        <v>#NUM!</v>
      </c>
      <c r="Y398" s="7" t="e">
        <f t="shared" si="95"/>
        <v>#NUM!</v>
      </c>
      <c r="Z398" s="7" t="str">
        <f t="shared" si="96"/>
        <v/>
      </c>
      <c r="AA398" s="11" t="e">
        <f t="shared" si="94"/>
        <v>#NUM!</v>
      </c>
      <c r="AB398" s="14" t="e">
        <f t="shared" si="87"/>
        <v>#NUM!</v>
      </c>
      <c r="AC398" s="11" t="e">
        <f t="shared" si="88"/>
        <v>#NUM!</v>
      </c>
      <c r="AD398" s="14" t="e">
        <f t="shared" si="89"/>
        <v>#NUM!</v>
      </c>
      <c r="AE398" s="11" t="e">
        <f t="shared" si="84"/>
        <v>#NUM!</v>
      </c>
      <c r="AF398" s="14" t="e">
        <f t="shared" si="90"/>
        <v>#NUM!</v>
      </c>
      <c r="AG398" s="11" t="e">
        <f t="shared" si="91"/>
        <v>#NUM!</v>
      </c>
      <c r="AH398" s="11" t="e">
        <f t="shared" si="97"/>
        <v>#NUM!</v>
      </c>
    </row>
    <row r="399" spans="1:35">
      <c r="A399" s="86" t="str">
        <f t="shared" si="92"/>
        <v/>
      </c>
      <c r="B399" s="87"/>
      <c r="C399" s="258"/>
      <c r="D399" s="92"/>
      <c r="E399" s="88" t="e">
        <f t="shared" si="85"/>
        <v>#NUM!</v>
      </c>
      <c r="W399" s="7" t="str">
        <f t="shared" si="93"/>
        <v/>
      </c>
      <c r="X399" s="12" t="e">
        <f t="shared" si="86"/>
        <v>#NUM!</v>
      </c>
      <c r="Y399" s="7" t="e">
        <f t="shared" si="95"/>
        <v>#NUM!</v>
      </c>
      <c r="Z399" s="7" t="str">
        <f t="shared" si="96"/>
        <v/>
      </c>
      <c r="AA399" s="11" t="e">
        <f t="shared" si="94"/>
        <v>#NUM!</v>
      </c>
      <c r="AB399" s="14" t="e">
        <f t="shared" si="87"/>
        <v>#NUM!</v>
      </c>
      <c r="AC399" s="11" t="e">
        <f t="shared" si="88"/>
        <v>#NUM!</v>
      </c>
      <c r="AD399" s="14" t="e">
        <f t="shared" si="89"/>
        <v>#NUM!</v>
      </c>
      <c r="AE399" s="11" t="e">
        <f t="shared" si="84"/>
        <v>#NUM!</v>
      </c>
      <c r="AF399" s="14" t="e">
        <f t="shared" si="90"/>
        <v>#NUM!</v>
      </c>
      <c r="AG399" s="11" t="e">
        <f t="shared" si="91"/>
        <v>#NUM!</v>
      </c>
      <c r="AH399" s="11" t="e">
        <f t="shared" si="97"/>
        <v>#NUM!</v>
      </c>
    </row>
    <row r="400" spans="1:35">
      <c r="A400" s="86" t="str">
        <f t="shared" si="92"/>
        <v/>
      </c>
      <c r="B400" s="87"/>
      <c r="C400" s="258"/>
      <c r="D400" s="92"/>
      <c r="E400" s="88" t="e">
        <f t="shared" si="85"/>
        <v>#NUM!</v>
      </c>
      <c r="W400" s="7" t="str">
        <f t="shared" si="93"/>
        <v/>
      </c>
      <c r="X400" s="12" t="e">
        <f t="shared" si="86"/>
        <v>#NUM!</v>
      </c>
      <c r="Y400" s="7" t="e">
        <f t="shared" si="95"/>
        <v>#NUM!</v>
      </c>
      <c r="Z400" s="7" t="str">
        <f t="shared" si="96"/>
        <v/>
      </c>
      <c r="AA400" s="11" t="e">
        <f t="shared" si="94"/>
        <v>#NUM!</v>
      </c>
      <c r="AB400" s="14" t="e">
        <f t="shared" si="87"/>
        <v>#NUM!</v>
      </c>
      <c r="AC400" s="11" t="e">
        <f t="shared" si="88"/>
        <v>#NUM!</v>
      </c>
      <c r="AD400" s="14" t="e">
        <f t="shared" si="89"/>
        <v>#NUM!</v>
      </c>
      <c r="AE400" s="11" t="e">
        <f t="shared" si="84"/>
        <v>#NUM!</v>
      </c>
      <c r="AF400" s="14" t="e">
        <f t="shared" si="90"/>
        <v>#NUM!</v>
      </c>
      <c r="AG400" s="11" t="e">
        <f t="shared" si="91"/>
        <v>#NUM!</v>
      </c>
      <c r="AH400" s="11" t="e">
        <f t="shared" si="97"/>
        <v>#NUM!</v>
      </c>
    </row>
    <row r="401" spans="1:34">
      <c r="A401" s="86" t="str">
        <f t="shared" si="92"/>
        <v/>
      </c>
      <c r="B401" s="87"/>
      <c r="C401" s="258"/>
      <c r="D401" s="92"/>
      <c r="E401" s="88" t="e">
        <f t="shared" si="85"/>
        <v>#NUM!</v>
      </c>
      <c r="W401" s="7" t="str">
        <f t="shared" si="93"/>
        <v/>
      </c>
      <c r="X401" s="12" t="e">
        <f t="shared" si="86"/>
        <v>#NUM!</v>
      </c>
      <c r="Y401" s="7" t="e">
        <f t="shared" si="95"/>
        <v>#NUM!</v>
      </c>
      <c r="Z401" s="7" t="str">
        <f t="shared" si="96"/>
        <v/>
      </c>
      <c r="AA401" s="11" t="e">
        <f t="shared" si="94"/>
        <v>#NUM!</v>
      </c>
      <c r="AB401" s="14" t="e">
        <f t="shared" si="87"/>
        <v>#NUM!</v>
      </c>
      <c r="AC401" s="11" t="e">
        <f t="shared" si="88"/>
        <v>#NUM!</v>
      </c>
      <c r="AD401" s="14" t="e">
        <f t="shared" si="89"/>
        <v>#NUM!</v>
      </c>
      <c r="AE401" s="11" t="e">
        <f t="shared" si="84"/>
        <v>#NUM!</v>
      </c>
      <c r="AF401" s="14" t="e">
        <f t="shared" si="90"/>
        <v>#NUM!</v>
      </c>
      <c r="AG401" s="11" t="e">
        <f t="shared" si="91"/>
        <v>#NUM!</v>
      </c>
      <c r="AH401" s="11" t="e">
        <f t="shared" si="97"/>
        <v>#NUM!</v>
      </c>
    </row>
    <row r="402" spans="1:34">
      <c r="A402" s="86" t="str">
        <f t="shared" si="92"/>
        <v/>
      </c>
      <c r="B402" s="87"/>
      <c r="C402" s="258"/>
      <c r="D402" s="92"/>
      <c r="E402" s="88" t="e">
        <f t="shared" si="85"/>
        <v>#NUM!</v>
      </c>
      <c r="V402" s="5"/>
      <c r="W402" s="7" t="str">
        <f t="shared" si="93"/>
        <v/>
      </c>
      <c r="X402" s="12" t="e">
        <f t="shared" si="86"/>
        <v>#NUM!</v>
      </c>
      <c r="Y402" s="7" t="e">
        <f t="shared" si="95"/>
        <v>#NUM!</v>
      </c>
      <c r="Z402" s="7" t="str">
        <f t="shared" si="96"/>
        <v/>
      </c>
      <c r="AA402" s="11" t="e">
        <f t="shared" si="94"/>
        <v>#NUM!</v>
      </c>
      <c r="AB402" s="14" t="e">
        <f t="shared" si="87"/>
        <v>#NUM!</v>
      </c>
      <c r="AC402" s="11" t="e">
        <f t="shared" si="88"/>
        <v>#NUM!</v>
      </c>
      <c r="AD402" s="14" t="e">
        <f t="shared" si="89"/>
        <v>#NUM!</v>
      </c>
      <c r="AE402" s="11" t="e">
        <f t="shared" si="84"/>
        <v>#NUM!</v>
      </c>
      <c r="AF402" s="14" t="e">
        <f t="shared" si="90"/>
        <v>#NUM!</v>
      </c>
      <c r="AG402" s="11" t="e">
        <f t="shared" si="91"/>
        <v>#NUM!</v>
      </c>
      <c r="AH402" s="11" t="e">
        <f t="shared" si="97"/>
        <v>#NUM!</v>
      </c>
    </row>
    <row r="403" spans="1:34">
      <c r="A403" s="86" t="str">
        <f t="shared" si="92"/>
        <v/>
      </c>
      <c r="B403" s="87"/>
      <c r="C403" s="258"/>
      <c r="D403" s="92"/>
      <c r="E403" s="88" t="e">
        <f t="shared" si="85"/>
        <v>#NUM!</v>
      </c>
      <c r="V403" s="5"/>
      <c r="W403" s="7" t="str">
        <f t="shared" si="93"/>
        <v/>
      </c>
      <c r="X403" s="12" t="e">
        <f t="shared" si="86"/>
        <v>#NUM!</v>
      </c>
      <c r="Y403" s="7" t="e">
        <f t="shared" si="95"/>
        <v>#NUM!</v>
      </c>
      <c r="Z403" s="7" t="str">
        <f t="shared" si="96"/>
        <v/>
      </c>
      <c r="AA403" s="11" t="e">
        <f t="shared" si="94"/>
        <v>#NUM!</v>
      </c>
      <c r="AB403" s="14" t="e">
        <f t="shared" si="87"/>
        <v>#NUM!</v>
      </c>
      <c r="AC403" s="11" t="e">
        <f t="shared" si="88"/>
        <v>#NUM!</v>
      </c>
      <c r="AD403" s="14" t="e">
        <f t="shared" si="89"/>
        <v>#NUM!</v>
      </c>
      <c r="AE403" s="11" t="e">
        <f t="shared" si="84"/>
        <v>#NUM!</v>
      </c>
      <c r="AF403" s="14" t="e">
        <f t="shared" si="90"/>
        <v>#NUM!</v>
      </c>
      <c r="AG403" s="11" t="e">
        <f t="shared" si="91"/>
        <v>#NUM!</v>
      </c>
      <c r="AH403" s="11" t="e">
        <f t="shared" si="97"/>
        <v>#NUM!</v>
      </c>
    </row>
    <row r="404" spans="1:34">
      <c r="A404" s="86" t="str">
        <f t="shared" si="92"/>
        <v/>
      </c>
      <c r="B404" s="87"/>
      <c r="C404" s="258"/>
      <c r="D404" s="92"/>
      <c r="E404" s="88" t="e">
        <f t="shared" si="85"/>
        <v>#NUM!</v>
      </c>
      <c r="V404" s="5"/>
      <c r="W404" s="7" t="str">
        <f t="shared" si="93"/>
        <v/>
      </c>
      <c r="X404" s="12" t="e">
        <f t="shared" si="86"/>
        <v>#NUM!</v>
      </c>
      <c r="Y404" s="7" t="e">
        <f t="shared" si="95"/>
        <v>#NUM!</v>
      </c>
      <c r="Z404" s="7" t="str">
        <f t="shared" si="96"/>
        <v/>
      </c>
      <c r="AA404" s="11" t="e">
        <f t="shared" si="94"/>
        <v>#NUM!</v>
      </c>
      <c r="AB404" s="14" t="e">
        <f t="shared" si="87"/>
        <v>#NUM!</v>
      </c>
      <c r="AC404" s="11" t="e">
        <f t="shared" si="88"/>
        <v>#NUM!</v>
      </c>
      <c r="AD404" s="14" t="e">
        <f t="shared" si="89"/>
        <v>#NUM!</v>
      </c>
      <c r="AE404" s="11" t="e">
        <f t="shared" si="84"/>
        <v>#NUM!</v>
      </c>
      <c r="AF404" s="14" t="e">
        <f t="shared" si="90"/>
        <v>#NUM!</v>
      </c>
      <c r="AG404" s="11" t="e">
        <f t="shared" si="91"/>
        <v>#NUM!</v>
      </c>
      <c r="AH404" s="11" t="e">
        <f t="shared" si="97"/>
        <v>#NUM!</v>
      </c>
    </row>
    <row r="405" spans="1:34">
      <c r="A405" s="86" t="str">
        <f t="shared" si="92"/>
        <v/>
      </c>
      <c r="B405" s="87"/>
      <c r="C405" s="258"/>
      <c r="D405" s="92"/>
      <c r="E405" s="88" t="e">
        <f t="shared" si="85"/>
        <v>#NUM!</v>
      </c>
      <c r="W405" s="7" t="str">
        <f t="shared" si="93"/>
        <v/>
      </c>
      <c r="X405" s="12" t="e">
        <f t="shared" si="86"/>
        <v>#NUM!</v>
      </c>
      <c r="Y405" s="7" t="e">
        <f t="shared" si="95"/>
        <v>#NUM!</v>
      </c>
      <c r="Z405" s="7" t="str">
        <f t="shared" si="96"/>
        <v/>
      </c>
      <c r="AA405" s="11" t="e">
        <f t="shared" si="94"/>
        <v>#NUM!</v>
      </c>
      <c r="AB405" s="14" t="e">
        <f t="shared" si="87"/>
        <v>#NUM!</v>
      </c>
      <c r="AC405" s="11" t="e">
        <f t="shared" si="88"/>
        <v>#NUM!</v>
      </c>
      <c r="AD405" s="14" t="e">
        <f t="shared" si="89"/>
        <v>#NUM!</v>
      </c>
      <c r="AE405" s="11" t="e">
        <f t="shared" si="84"/>
        <v>#NUM!</v>
      </c>
      <c r="AF405" s="14" t="e">
        <f t="shared" si="90"/>
        <v>#NUM!</v>
      </c>
      <c r="AG405" s="11" t="e">
        <f t="shared" si="91"/>
        <v>#NUM!</v>
      </c>
      <c r="AH405" s="11" t="e">
        <f t="shared" si="97"/>
        <v>#NUM!</v>
      </c>
    </row>
    <row r="406" spans="1:34">
      <c r="A406" s="86" t="str">
        <f t="shared" si="92"/>
        <v/>
      </c>
      <c r="B406" s="87"/>
      <c r="C406" s="258"/>
      <c r="D406" s="92"/>
      <c r="E406" s="88" t="e">
        <f t="shared" si="85"/>
        <v>#NUM!</v>
      </c>
      <c r="W406" s="7" t="str">
        <f t="shared" si="93"/>
        <v/>
      </c>
      <c r="X406" s="12" t="e">
        <f t="shared" si="86"/>
        <v>#NUM!</v>
      </c>
      <c r="Y406" s="7" t="e">
        <f t="shared" si="95"/>
        <v>#NUM!</v>
      </c>
      <c r="Z406" s="7" t="str">
        <f t="shared" si="96"/>
        <v/>
      </c>
      <c r="AA406" s="11" t="e">
        <f t="shared" si="94"/>
        <v>#NUM!</v>
      </c>
      <c r="AB406" s="14" t="e">
        <f t="shared" si="87"/>
        <v>#NUM!</v>
      </c>
      <c r="AC406" s="11" t="e">
        <f t="shared" si="88"/>
        <v>#NUM!</v>
      </c>
      <c r="AD406" s="14" t="e">
        <f t="shared" si="89"/>
        <v>#NUM!</v>
      </c>
      <c r="AE406" s="11" t="e">
        <f t="shared" si="84"/>
        <v>#NUM!</v>
      </c>
      <c r="AF406" s="14" t="e">
        <f t="shared" si="90"/>
        <v>#NUM!</v>
      </c>
      <c r="AG406" s="11" t="e">
        <f t="shared" si="91"/>
        <v>#NUM!</v>
      </c>
      <c r="AH406" s="11" t="e">
        <f t="shared" si="97"/>
        <v>#NUM!</v>
      </c>
    </row>
    <row r="407" spans="1:34">
      <c r="A407" s="86" t="str">
        <f t="shared" si="92"/>
        <v/>
      </c>
      <c r="B407" s="87"/>
      <c r="C407" s="258"/>
      <c r="D407" s="92"/>
      <c r="E407" s="88" t="e">
        <f t="shared" si="85"/>
        <v>#NUM!</v>
      </c>
      <c r="W407" s="7" t="str">
        <f t="shared" si="93"/>
        <v/>
      </c>
      <c r="X407" s="12" t="e">
        <f t="shared" si="86"/>
        <v>#NUM!</v>
      </c>
      <c r="Y407" s="7" t="e">
        <f t="shared" si="95"/>
        <v>#NUM!</v>
      </c>
      <c r="Z407" s="7" t="str">
        <f t="shared" si="96"/>
        <v/>
      </c>
      <c r="AA407" s="11" t="e">
        <f t="shared" si="94"/>
        <v>#NUM!</v>
      </c>
      <c r="AB407" s="14" t="e">
        <f t="shared" si="87"/>
        <v>#NUM!</v>
      </c>
      <c r="AC407" s="11" t="e">
        <f t="shared" si="88"/>
        <v>#NUM!</v>
      </c>
      <c r="AD407" s="14" t="e">
        <f t="shared" si="89"/>
        <v>#NUM!</v>
      </c>
      <c r="AE407" s="11" t="e">
        <f t="shared" si="84"/>
        <v>#NUM!</v>
      </c>
      <c r="AF407" s="14" t="e">
        <f t="shared" si="90"/>
        <v>#NUM!</v>
      </c>
      <c r="AG407" s="11" t="e">
        <f t="shared" si="91"/>
        <v>#NUM!</v>
      </c>
      <c r="AH407" s="11" t="e">
        <f t="shared" si="97"/>
        <v>#NUM!</v>
      </c>
    </row>
    <row r="408" spans="1:34">
      <c r="A408" s="86" t="str">
        <f t="shared" si="92"/>
        <v/>
      </c>
      <c r="B408" s="87"/>
      <c r="C408" s="258"/>
      <c r="D408" s="92"/>
      <c r="E408" s="88" t="e">
        <f t="shared" si="85"/>
        <v>#NUM!</v>
      </c>
      <c r="W408" s="7" t="str">
        <f t="shared" si="93"/>
        <v/>
      </c>
      <c r="X408" s="12" t="e">
        <f t="shared" si="86"/>
        <v>#NUM!</v>
      </c>
      <c r="Y408" s="7" t="e">
        <f t="shared" si="95"/>
        <v>#NUM!</v>
      </c>
      <c r="Z408" s="7" t="str">
        <f t="shared" si="96"/>
        <v/>
      </c>
      <c r="AA408" s="11" t="e">
        <f t="shared" si="94"/>
        <v>#NUM!</v>
      </c>
      <c r="AB408" s="14" t="e">
        <f t="shared" si="87"/>
        <v>#NUM!</v>
      </c>
      <c r="AC408" s="11" t="e">
        <f t="shared" si="88"/>
        <v>#NUM!</v>
      </c>
      <c r="AD408" s="14" t="e">
        <f t="shared" si="89"/>
        <v>#NUM!</v>
      </c>
      <c r="AE408" s="11" t="e">
        <f t="shared" si="84"/>
        <v>#NUM!</v>
      </c>
      <c r="AF408" s="14" t="e">
        <f t="shared" si="90"/>
        <v>#NUM!</v>
      </c>
      <c r="AG408" s="11" t="e">
        <f t="shared" si="91"/>
        <v>#NUM!</v>
      </c>
      <c r="AH408" s="11" t="e">
        <f t="shared" si="97"/>
        <v>#NUM!</v>
      </c>
    </row>
    <row r="409" spans="1:34">
      <c r="A409" s="86" t="str">
        <f t="shared" si="92"/>
        <v/>
      </c>
      <c r="B409" s="87"/>
      <c r="C409" s="258"/>
      <c r="D409" s="92"/>
      <c r="E409" s="88" t="e">
        <f t="shared" si="85"/>
        <v>#NUM!</v>
      </c>
      <c r="W409" s="7" t="str">
        <f t="shared" si="93"/>
        <v/>
      </c>
      <c r="X409" s="12" t="e">
        <f t="shared" si="86"/>
        <v>#NUM!</v>
      </c>
      <c r="Y409" s="7" t="e">
        <f t="shared" si="95"/>
        <v>#NUM!</v>
      </c>
      <c r="Z409" s="7" t="str">
        <f t="shared" si="96"/>
        <v/>
      </c>
      <c r="AA409" s="11" t="e">
        <f t="shared" si="94"/>
        <v>#NUM!</v>
      </c>
      <c r="AB409" s="14" t="e">
        <f t="shared" si="87"/>
        <v>#NUM!</v>
      </c>
      <c r="AC409" s="11" t="e">
        <f t="shared" si="88"/>
        <v>#NUM!</v>
      </c>
      <c r="AD409" s="14" t="e">
        <f t="shared" si="89"/>
        <v>#NUM!</v>
      </c>
      <c r="AE409" s="11" t="e">
        <f t="shared" si="84"/>
        <v>#NUM!</v>
      </c>
      <c r="AF409" s="14" t="e">
        <f t="shared" si="90"/>
        <v>#NUM!</v>
      </c>
      <c r="AG409" s="11" t="e">
        <f t="shared" si="91"/>
        <v>#NUM!</v>
      </c>
      <c r="AH409" s="11" t="e">
        <f t="shared" si="97"/>
        <v>#NUM!</v>
      </c>
    </row>
    <row r="410" spans="1:34">
      <c r="A410" s="86" t="str">
        <f t="shared" si="92"/>
        <v/>
      </c>
      <c r="B410" s="87"/>
      <c r="C410" s="258"/>
      <c r="D410" s="92"/>
      <c r="E410" s="88" t="e">
        <f t="shared" si="85"/>
        <v>#NUM!</v>
      </c>
      <c r="W410" s="7" t="str">
        <f t="shared" si="93"/>
        <v/>
      </c>
      <c r="X410" s="12" t="e">
        <f t="shared" si="86"/>
        <v>#NUM!</v>
      </c>
      <c r="Y410" s="7" t="e">
        <f t="shared" si="95"/>
        <v>#NUM!</v>
      </c>
      <c r="Z410" s="7" t="str">
        <f t="shared" si="96"/>
        <v/>
      </c>
      <c r="AA410" s="11" t="e">
        <f t="shared" si="94"/>
        <v>#NUM!</v>
      </c>
      <c r="AB410" s="14" t="e">
        <f t="shared" si="87"/>
        <v>#NUM!</v>
      </c>
      <c r="AC410" s="11" t="e">
        <f t="shared" si="88"/>
        <v>#NUM!</v>
      </c>
      <c r="AD410" s="14" t="e">
        <f t="shared" si="89"/>
        <v>#NUM!</v>
      </c>
      <c r="AE410" s="11" t="e">
        <f t="shared" si="84"/>
        <v>#NUM!</v>
      </c>
      <c r="AF410" s="14" t="e">
        <f t="shared" si="90"/>
        <v>#NUM!</v>
      </c>
      <c r="AG410" s="11" t="e">
        <f t="shared" si="91"/>
        <v>#NUM!</v>
      </c>
      <c r="AH410" s="11" t="e">
        <f t="shared" si="97"/>
        <v>#NUM!</v>
      </c>
    </row>
    <row r="411" spans="1:34">
      <c r="A411" s="86" t="str">
        <f t="shared" si="92"/>
        <v/>
      </c>
      <c r="B411" s="87"/>
      <c r="C411" s="258"/>
      <c r="D411" s="92"/>
      <c r="E411" s="88" t="e">
        <f t="shared" si="85"/>
        <v>#NUM!</v>
      </c>
      <c r="W411" s="7" t="str">
        <f t="shared" si="93"/>
        <v/>
      </c>
      <c r="X411" s="12" t="e">
        <f t="shared" si="86"/>
        <v>#NUM!</v>
      </c>
      <c r="Y411" s="7" t="e">
        <f t="shared" si="95"/>
        <v>#NUM!</v>
      </c>
      <c r="Z411" s="7" t="str">
        <f t="shared" si="96"/>
        <v/>
      </c>
      <c r="AA411" s="11" t="e">
        <f t="shared" si="94"/>
        <v>#NUM!</v>
      </c>
      <c r="AB411" s="14" t="e">
        <f t="shared" si="87"/>
        <v>#NUM!</v>
      </c>
      <c r="AC411" s="11" t="e">
        <f t="shared" si="88"/>
        <v>#NUM!</v>
      </c>
      <c r="AD411" s="14" t="e">
        <f t="shared" si="89"/>
        <v>#NUM!</v>
      </c>
      <c r="AE411" s="11" t="e">
        <f t="shared" si="84"/>
        <v>#NUM!</v>
      </c>
      <c r="AF411" s="14" t="e">
        <f t="shared" si="90"/>
        <v>#NUM!</v>
      </c>
      <c r="AG411" s="11" t="e">
        <f t="shared" si="91"/>
        <v>#NUM!</v>
      </c>
      <c r="AH411" s="11" t="e">
        <f t="shared" si="97"/>
        <v>#NUM!</v>
      </c>
    </row>
    <row r="412" spans="1:34">
      <c r="A412" s="86" t="str">
        <f t="shared" si="92"/>
        <v/>
      </c>
      <c r="B412" s="87"/>
      <c r="C412" s="258"/>
      <c r="D412" s="92"/>
      <c r="E412" s="88" t="e">
        <f t="shared" si="85"/>
        <v>#NUM!</v>
      </c>
      <c r="W412" s="7" t="str">
        <f t="shared" si="93"/>
        <v/>
      </c>
      <c r="X412" s="12" t="e">
        <f t="shared" si="86"/>
        <v>#NUM!</v>
      </c>
      <c r="Y412" s="7" t="e">
        <f t="shared" si="95"/>
        <v>#NUM!</v>
      </c>
      <c r="Z412" s="7" t="str">
        <f t="shared" si="96"/>
        <v/>
      </c>
      <c r="AA412" s="11" t="e">
        <f t="shared" si="94"/>
        <v>#NUM!</v>
      </c>
      <c r="AB412" s="14" t="e">
        <f t="shared" si="87"/>
        <v>#NUM!</v>
      </c>
      <c r="AC412" s="11" t="e">
        <f t="shared" si="88"/>
        <v>#NUM!</v>
      </c>
      <c r="AD412" s="14" t="e">
        <f t="shared" si="89"/>
        <v>#NUM!</v>
      </c>
      <c r="AE412" s="11" t="e">
        <f t="shared" si="84"/>
        <v>#NUM!</v>
      </c>
      <c r="AF412" s="14" t="e">
        <f t="shared" si="90"/>
        <v>#NUM!</v>
      </c>
      <c r="AG412" s="11" t="e">
        <f t="shared" si="91"/>
        <v>#NUM!</v>
      </c>
      <c r="AH412" s="11" t="e">
        <f t="shared" si="97"/>
        <v>#NUM!</v>
      </c>
    </row>
    <row r="413" spans="1:34">
      <c r="A413" s="86" t="str">
        <f t="shared" si="92"/>
        <v/>
      </c>
      <c r="B413" s="87"/>
      <c r="C413" s="258"/>
      <c r="D413" s="92"/>
      <c r="E413" s="88" t="e">
        <f t="shared" si="85"/>
        <v>#NUM!</v>
      </c>
      <c r="W413" s="7" t="str">
        <f t="shared" si="93"/>
        <v/>
      </c>
      <c r="X413" s="12" t="e">
        <f t="shared" si="86"/>
        <v>#NUM!</v>
      </c>
      <c r="Y413" s="7" t="e">
        <f t="shared" si="95"/>
        <v>#NUM!</v>
      </c>
      <c r="Z413" s="7" t="str">
        <f t="shared" si="96"/>
        <v/>
      </c>
      <c r="AA413" s="11" t="e">
        <f t="shared" si="94"/>
        <v>#NUM!</v>
      </c>
      <c r="AB413" s="14" t="e">
        <f t="shared" si="87"/>
        <v>#NUM!</v>
      </c>
      <c r="AC413" s="11" t="e">
        <f t="shared" si="88"/>
        <v>#NUM!</v>
      </c>
      <c r="AD413" s="14" t="e">
        <f t="shared" si="89"/>
        <v>#NUM!</v>
      </c>
      <c r="AE413" s="11" t="e">
        <f t="shared" si="84"/>
        <v>#NUM!</v>
      </c>
      <c r="AF413" s="14" t="e">
        <f t="shared" si="90"/>
        <v>#NUM!</v>
      </c>
      <c r="AG413" s="11" t="e">
        <f t="shared" si="91"/>
        <v>#NUM!</v>
      </c>
      <c r="AH413" s="11" t="e">
        <f t="shared" si="97"/>
        <v>#NUM!</v>
      </c>
    </row>
    <row r="414" spans="1:34">
      <c r="A414" s="86" t="str">
        <f t="shared" si="92"/>
        <v/>
      </c>
      <c r="B414" s="87"/>
      <c r="C414" s="258"/>
      <c r="D414" s="92"/>
      <c r="E414" s="88" t="e">
        <f t="shared" si="85"/>
        <v>#NUM!</v>
      </c>
      <c r="W414" s="7" t="str">
        <f t="shared" si="93"/>
        <v/>
      </c>
      <c r="X414" s="12" t="e">
        <f t="shared" si="86"/>
        <v>#NUM!</v>
      </c>
      <c r="Y414" s="7" t="e">
        <f t="shared" si="95"/>
        <v>#NUM!</v>
      </c>
      <c r="Z414" s="7" t="str">
        <f t="shared" si="96"/>
        <v/>
      </c>
      <c r="AA414" s="11" t="e">
        <f t="shared" si="94"/>
        <v>#NUM!</v>
      </c>
      <c r="AB414" s="14" t="e">
        <f t="shared" si="87"/>
        <v>#NUM!</v>
      </c>
      <c r="AC414" s="11" t="e">
        <f t="shared" si="88"/>
        <v>#NUM!</v>
      </c>
      <c r="AD414" s="14" t="e">
        <f t="shared" si="89"/>
        <v>#NUM!</v>
      </c>
      <c r="AE414" s="11" t="e">
        <f t="shared" si="84"/>
        <v>#NUM!</v>
      </c>
      <c r="AF414" s="14" t="e">
        <f t="shared" si="90"/>
        <v>#NUM!</v>
      </c>
      <c r="AG414" s="11" t="e">
        <f t="shared" si="91"/>
        <v>#NUM!</v>
      </c>
      <c r="AH414" s="11" t="e">
        <f t="shared" si="97"/>
        <v>#NUM!</v>
      </c>
    </row>
    <row r="415" spans="1:34">
      <c r="A415" s="86" t="str">
        <f t="shared" si="92"/>
        <v/>
      </c>
      <c r="B415" s="87"/>
      <c r="C415" s="258"/>
      <c r="D415" s="92"/>
      <c r="E415" s="88" t="e">
        <f t="shared" si="85"/>
        <v>#NUM!</v>
      </c>
      <c r="W415" s="7" t="str">
        <f t="shared" si="93"/>
        <v/>
      </c>
      <c r="X415" s="12" t="e">
        <f t="shared" si="86"/>
        <v>#NUM!</v>
      </c>
      <c r="Y415" s="7" t="e">
        <f t="shared" si="95"/>
        <v>#NUM!</v>
      </c>
      <c r="Z415" s="7" t="str">
        <f t="shared" si="96"/>
        <v/>
      </c>
      <c r="AA415" s="11" t="e">
        <f t="shared" si="94"/>
        <v>#NUM!</v>
      </c>
      <c r="AB415" s="14" t="e">
        <f t="shared" si="87"/>
        <v>#NUM!</v>
      </c>
      <c r="AC415" s="11" t="e">
        <f t="shared" si="88"/>
        <v>#NUM!</v>
      </c>
      <c r="AD415" s="14" t="e">
        <f t="shared" si="89"/>
        <v>#NUM!</v>
      </c>
      <c r="AE415" s="11" t="e">
        <f t="shared" si="84"/>
        <v>#NUM!</v>
      </c>
      <c r="AF415" s="14" t="e">
        <f t="shared" si="90"/>
        <v>#NUM!</v>
      </c>
      <c r="AG415" s="11" t="e">
        <f t="shared" si="91"/>
        <v>#NUM!</v>
      </c>
      <c r="AH415" s="11" t="e">
        <f t="shared" si="97"/>
        <v>#NUM!</v>
      </c>
    </row>
    <row r="416" spans="1:34">
      <c r="A416" s="86" t="str">
        <f t="shared" si="92"/>
        <v/>
      </c>
      <c r="B416" s="87"/>
      <c r="C416" s="258"/>
      <c r="D416" s="92"/>
      <c r="E416" s="88" t="e">
        <f t="shared" si="85"/>
        <v>#NUM!</v>
      </c>
      <c r="W416" s="7" t="str">
        <f t="shared" si="93"/>
        <v/>
      </c>
      <c r="X416" s="12" t="e">
        <f t="shared" si="86"/>
        <v>#NUM!</v>
      </c>
      <c r="Y416" s="7" t="e">
        <f t="shared" si="95"/>
        <v>#NUM!</v>
      </c>
      <c r="Z416" s="7" t="str">
        <f t="shared" si="96"/>
        <v/>
      </c>
      <c r="AA416" s="11" t="e">
        <f t="shared" si="94"/>
        <v>#NUM!</v>
      </c>
      <c r="AB416" s="14" t="e">
        <f t="shared" si="87"/>
        <v>#NUM!</v>
      </c>
      <c r="AC416" s="11" t="e">
        <f t="shared" si="88"/>
        <v>#NUM!</v>
      </c>
      <c r="AD416" s="14" t="e">
        <f t="shared" si="89"/>
        <v>#NUM!</v>
      </c>
      <c r="AE416" s="11" t="e">
        <f t="shared" si="84"/>
        <v>#NUM!</v>
      </c>
      <c r="AF416" s="14" t="e">
        <f t="shared" si="90"/>
        <v>#NUM!</v>
      </c>
      <c r="AG416" s="11" t="e">
        <f t="shared" si="91"/>
        <v>#NUM!</v>
      </c>
      <c r="AH416" s="11" t="e">
        <f t="shared" si="97"/>
        <v>#NUM!</v>
      </c>
    </row>
    <row r="417" spans="1:34">
      <c r="A417" s="86" t="str">
        <f t="shared" si="92"/>
        <v/>
      </c>
      <c r="B417" s="87"/>
      <c r="C417" s="258"/>
      <c r="D417" s="92"/>
      <c r="E417" s="88" t="e">
        <f t="shared" si="85"/>
        <v>#NUM!</v>
      </c>
      <c r="W417" s="7" t="str">
        <f t="shared" si="93"/>
        <v/>
      </c>
      <c r="X417" s="12" t="e">
        <f t="shared" si="86"/>
        <v>#NUM!</v>
      </c>
      <c r="Y417" s="7" t="e">
        <f t="shared" si="95"/>
        <v>#NUM!</v>
      </c>
      <c r="Z417" s="7" t="str">
        <f t="shared" si="96"/>
        <v/>
      </c>
      <c r="AA417" s="11" t="e">
        <f t="shared" si="94"/>
        <v>#NUM!</v>
      </c>
      <c r="AB417" s="14" t="e">
        <f t="shared" si="87"/>
        <v>#NUM!</v>
      </c>
      <c r="AC417" s="11" t="e">
        <f t="shared" si="88"/>
        <v>#NUM!</v>
      </c>
      <c r="AD417" s="14" t="e">
        <f t="shared" si="89"/>
        <v>#NUM!</v>
      </c>
      <c r="AE417" s="11" t="e">
        <f t="shared" si="84"/>
        <v>#NUM!</v>
      </c>
      <c r="AF417" s="14" t="e">
        <f t="shared" si="90"/>
        <v>#NUM!</v>
      </c>
      <c r="AG417" s="11" t="e">
        <f t="shared" si="91"/>
        <v>#NUM!</v>
      </c>
      <c r="AH417" s="11" t="e">
        <f t="shared" si="97"/>
        <v>#NUM!</v>
      </c>
    </row>
    <row r="418" spans="1:34">
      <c r="A418" s="86" t="str">
        <f t="shared" si="92"/>
        <v/>
      </c>
      <c r="B418" s="87"/>
      <c r="C418" s="258"/>
      <c r="D418" s="92"/>
      <c r="E418" s="88" t="e">
        <f t="shared" si="85"/>
        <v>#NUM!</v>
      </c>
      <c r="W418" s="7" t="str">
        <f t="shared" si="93"/>
        <v/>
      </c>
      <c r="X418" s="12" t="e">
        <f t="shared" si="86"/>
        <v>#NUM!</v>
      </c>
      <c r="Y418" s="7" t="e">
        <f t="shared" si="95"/>
        <v>#NUM!</v>
      </c>
      <c r="Z418" s="7" t="str">
        <f t="shared" si="96"/>
        <v/>
      </c>
      <c r="AA418" s="11" t="e">
        <f t="shared" si="94"/>
        <v>#NUM!</v>
      </c>
      <c r="AB418" s="14" t="e">
        <f t="shared" si="87"/>
        <v>#NUM!</v>
      </c>
      <c r="AC418" s="11" t="e">
        <f t="shared" si="88"/>
        <v>#NUM!</v>
      </c>
      <c r="AD418" s="14" t="e">
        <f t="shared" si="89"/>
        <v>#NUM!</v>
      </c>
      <c r="AE418" s="11" t="e">
        <f t="shared" si="84"/>
        <v>#NUM!</v>
      </c>
      <c r="AF418" s="14" t="e">
        <f t="shared" si="90"/>
        <v>#NUM!</v>
      </c>
      <c r="AG418" s="11" t="e">
        <f t="shared" si="91"/>
        <v>#NUM!</v>
      </c>
      <c r="AH418" s="11" t="e">
        <f t="shared" si="97"/>
        <v>#NUM!</v>
      </c>
    </row>
    <row r="419" spans="1:34">
      <c r="A419" s="86" t="str">
        <f t="shared" si="92"/>
        <v/>
      </c>
      <c r="B419" s="87"/>
      <c r="C419" s="258"/>
      <c r="D419" s="92"/>
      <c r="E419" s="88" t="e">
        <f t="shared" si="85"/>
        <v>#NUM!</v>
      </c>
      <c r="W419" s="7" t="str">
        <f t="shared" si="93"/>
        <v/>
      </c>
      <c r="X419" s="12" t="e">
        <f t="shared" si="86"/>
        <v>#NUM!</v>
      </c>
      <c r="Y419" s="7" t="e">
        <f t="shared" si="95"/>
        <v>#NUM!</v>
      </c>
      <c r="Z419" s="7" t="str">
        <f t="shared" si="96"/>
        <v/>
      </c>
      <c r="AA419" s="11" t="e">
        <f t="shared" si="94"/>
        <v>#NUM!</v>
      </c>
      <c r="AB419" s="14" t="e">
        <f t="shared" si="87"/>
        <v>#NUM!</v>
      </c>
      <c r="AC419" s="11" t="e">
        <f t="shared" si="88"/>
        <v>#NUM!</v>
      </c>
      <c r="AD419" s="14" t="e">
        <f t="shared" si="89"/>
        <v>#NUM!</v>
      </c>
      <c r="AE419" s="11" t="e">
        <f t="shared" si="84"/>
        <v>#NUM!</v>
      </c>
      <c r="AF419" s="14" t="e">
        <f t="shared" si="90"/>
        <v>#NUM!</v>
      </c>
      <c r="AG419" s="11" t="e">
        <f t="shared" si="91"/>
        <v>#NUM!</v>
      </c>
      <c r="AH419" s="11" t="e">
        <f t="shared" si="97"/>
        <v>#NUM!</v>
      </c>
    </row>
    <row r="420" spans="1:34">
      <c r="A420" s="86" t="str">
        <f t="shared" si="92"/>
        <v/>
      </c>
      <c r="B420" s="87"/>
      <c r="C420" s="258"/>
      <c r="D420" s="92"/>
      <c r="E420" s="88" t="e">
        <f t="shared" si="85"/>
        <v>#NUM!</v>
      </c>
      <c r="W420" s="7" t="str">
        <f t="shared" si="93"/>
        <v/>
      </c>
      <c r="X420" s="12" t="e">
        <f t="shared" si="86"/>
        <v>#NUM!</v>
      </c>
      <c r="Y420" s="7" t="e">
        <f t="shared" si="95"/>
        <v>#NUM!</v>
      </c>
      <c r="Z420" s="7" t="str">
        <f t="shared" si="96"/>
        <v/>
      </c>
      <c r="AA420" s="11" t="e">
        <f t="shared" si="94"/>
        <v>#NUM!</v>
      </c>
      <c r="AB420" s="14" t="e">
        <f t="shared" si="87"/>
        <v>#NUM!</v>
      </c>
      <c r="AC420" s="11" t="e">
        <f t="shared" si="88"/>
        <v>#NUM!</v>
      </c>
      <c r="AD420" s="14" t="e">
        <f t="shared" si="89"/>
        <v>#NUM!</v>
      </c>
      <c r="AE420" s="11" t="e">
        <f t="shared" si="84"/>
        <v>#NUM!</v>
      </c>
      <c r="AF420" s="14" t="e">
        <f t="shared" si="90"/>
        <v>#NUM!</v>
      </c>
      <c r="AG420" s="11" t="e">
        <f t="shared" si="91"/>
        <v>#NUM!</v>
      </c>
      <c r="AH420" s="11" t="e">
        <f t="shared" si="97"/>
        <v>#NUM!</v>
      </c>
    </row>
    <row r="421" spans="1:34">
      <c r="A421" s="86" t="str">
        <f t="shared" si="92"/>
        <v/>
      </c>
      <c r="B421" s="87"/>
      <c r="C421" s="258"/>
      <c r="D421" s="92"/>
      <c r="E421" s="88" t="e">
        <f t="shared" si="85"/>
        <v>#NUM!</v>
      </c>
      <c r="W421" s="7" t="str">
        <f t="shared" si="93"/>
        <v/>
      </c>
      <c r="X421" s="12" t="e">
        <f t="shared" si="86"/>
        <v>#NUM!</v>
      </c>
      <c r="Y421" s="7" t="e">
        <f t="shared" si="95"/>
        <v>#NUM!</v>
      </c>
      <c r="Z421" s="7" t="str">
        <f t="shared" si="96"/>
        <v/>
      </c>
      <c r="AA421" s="11" t="e">
        <f t="shared" si="94"/>
        <v>#NUM!</v>
      </c>
      <c r="AB421" s="14" t="e">
        <f t="shared" si="87"/>
        <v>#NUM!</v>
      </c>
      <c r="AC421" s="11" t="e">
        <f t="shared" si="88"/>
        <v>#NUM!</v>
      </c>
      <c r="AD421" s="14" t="e">
        <f t="shared" si="89"/>
        <v>#NUM!</v>
      </c>
      <c r="AE421" s="11" t="e">
        <f t="shared" si="84"/>
        <v>#NUM!</v>
      </c>
      <c r="AF421" s="14" t="e">
        <f t="shared" si="90"/>
        <v>#NUM!</v>
      </c>
      <c r="AG421" s="11" t="e">
        <f t="shared" si="91"/>
        <v>#NUM!</v>
      </c>
      <c r="AH421" s="11" t="e">
        <f t="shared" si="97"/>
        <v>#NUM!</v>
      </c>
    </row>
    <row r="422" spans="1:34">
      <c r="A422" s="86" t="str">
        <f t="shared" si="92"/>
        <v/>
      </c>
      <c r="B422" s="87"/>
      <c r="C422" s="258"/>
      <c r="D422" s="92"/>
      <c r="E422" s="88" t="e">
        <f t="shared" si="85"/>
        <v>#NUM!</v>
      </c>
      <c r="W422" s="7" t="str">
        <f t="shared" si="93"/>
        <v/>
      </c>
      <c r="X422" s="12" t="e">
        <f t="shared" si="86"/>
        <v>#NUM!</v>
      </c>
      <c r="Y422" s="7" t="e">
        <f t="shared" si="95"/>
        <v>#NUM!</v>
      </c>
      <c r="Z422" s="7" t="str">
        <f t="shared" si="96"/>
        <v/>
      </c>
      <c r="AA422" s="11" t="e">
        <f t="shared" si="94"/>
        <v>#NUM!</v>
      </c>
      <c r="AB422" s="14" t="e">
        <f t="shared" si="87"/>
        <v>#NUM!</v>
      </c>
      <c r="AC422" s="11" t="e">
        <f t="shared" si="88"/>
        <v>#NUM!</v>
      </c>
      <c r="AD422" s="14" t="e">
        <f t="shared" si="89"/>
        <v>#NUM!</v>
      </c>
      <c r="AE422" s="11" t="e">
        <f t="shared" si="84"/>
        <v>#NUM!</v>
      </c>
      <c r="AF422" s="14" t="e">
        <f t="shared" si="90"/>
        <v>#NUM!</v>
      </c>
      <c r="AG422" s="11" t="e">
        <f t="shared" si="91"/>
        <v>#NUM!</v>
      </c>
      <c r="AH422" s="11" t="e">
        <f t="shared" si="97"/>
        <v>#NUM!</v>
      </c>
    </row>
    <row r="423" spans="1:34">
      <c r="A423" s="86" t="str">
        <f t="shared" si="92"/>
        <v/>
      </c>
      <c r="B423" s="87"/>
      <c r="C423" s="258"/>
      <c r="D423" s="92"/>
      <c r="E423" s="88" t="e">
        <f t="shared" si="85"/>
        <v>#NUM!</v>
      </c>
      <c r="W423" s="7" t="str">
        <f t="shared" si="93"/>
        <v/>
      </c>
      <c r="X423" s="12" t="e">
        <f t="shared" si="86"/>
        <v>#NUM!</v>
      </c>
      <c r="Y423" s="7" t="e">
        <f t="shared" si="95"/>
        <v>#NUM!</v>
      </c>
      <c r="Z423" s="7" t="str">
        <f t="shared" si="96"/>
        <v/>
      </c>
      <c r="AA423" s="11" t="e">
        <f t="shared" si="94"/>
        <v>#NUM!</v>
      </c>
      <c r="AB423" s="14" t="e">
        <f t="shared" si="87"/>
        <v>#NUM!</v>
      </c>
      <c r="AC423" s="11" t="e">
        <f t="shared" si="88"/>
        <v>#NUM!</v>
      </c>
      <c r="AD423" s="14" t="e">
        <f t="shared" si="89"/>
        <v>#NUM!</v>
      </c>
      <c r="AE423" s="11" t="e">
        <f t="shared" si="84"/>
        <v>#NUM!</v>
      </c>
      <c r="AF423" s="14" t="e">
        <f t="shared" si="90"/>
        <v>#NUM!</v>
      </c>
      <c r="AG423" s="11" t="e">
        <f t="shared" si="91"/>
        <v>#NUM!</v>
      </c>
      <c r="AH423" s="11" t="e">
        <f t="shared" si="97"/>
        <v>#NUM!</v>
      </c>
    </row>
    <row r="424" spans="1:34">
      <c r="A424" s="86" t="str">
        <f t="shared" si="92"/>
        <v/>
      </c>
      <c r="B424" s="87"/>
      <c r="C424" s="258"/>
      <c r="D424" s="92"/>
      <c r="E424" s="88" t="e">
        <f t="shared" si="85"/>
        <v>#NUM!</v>
      </c>
      <c r="W424" s="7" t="str">
        <f t="shared" si="93"/>
        <v/>
      </c>
      <c r="X424" s="12" t="e">
        <f t="shared" si="86"/>
        <v>#NUM!</v>
      </c>
      <c r="Y424" s="7" t="e">
        <f t="shared" si="95"/>
        <v>#NUM!</v>
      </c>
      <c r="Z424" s="7" t="str">
        <f t="shared" si="96"/>
        <v/>
      </c>
      <c r="AA424" s="11" t="e">
        <f t="shared" si="94"/>
        <v>#NUM!</v>
      </c>
      <c r="AB424" s="14" t="e">
        <f t="shared" si="87"/>
        <v>#NUM!</v>
      </c>
      <c r="AC424" s="11" t="e">
        <f t="shared" si="88"/>
        <v>#NUM!</v>
      </c>
      <c r="AD424" s="14" t="e">
        <f t="shared" si="89"/>
        <v>#NUM!</v>
      </c>
      <c r="AE424" s="11" t="e">
        <f t="shared" si="84"/>
        <v>#NUM!</v>
      </c>
      <c r="AF424" s="14" t="e">
        <f t="shared" si="90"/>
        <v>#NUM!</v>
      </c>
      <c r="AG424" s="11" t="e">
        <f t="shared" si="91"/>
        <v>#NUM!</v>
      </c>
      <c r="AH424" s="11" t="e">
        <f t="shared" si="97"/>
        <v>#NUM!</v>
      </c>
    </row>
    <row r="425" spans="1:34">
      <c r="A425" s="86" t="str">
        <f t="shared" si="92"/>
        <v/>
      </c>
      <c r="B425" s="87"/>
      <c r="C425" s="258"/>
      <c r="D425" s="92"/>
      <c r="E425" s="88" t="e">
        <f t="shared" si="85"/>
        <v>#NUM!</v>
      </c>
      <c r="W425" s="7" t="str">
        <f t="shared" si="93"/>
        <v/>
      </c>
      <c r="X425" s="12" t="e">
        <f t="shared" si="86"/>
        <v>#NUM!</v>
      </c>
      <c r="Y425" s="7" t="e">
        <f t="shared" si="95"/>
        <v>#NUM!</v>
      </c>
      <c r="Z425" s="7" t="str">
        <f t="shared" si="96"/>
        <v/>
      </c>
      <c r="AA425" s="11" t="e">
        <f t="shared" si="94"/>
        <v>#NUM!</v>
      </c>
      <c r="AB425" s="14" t="e">
        <f t="shared" si="87"/>
        <v>#NUM!</v>
      </c>
      <c r="AC425" s="11" t="e">
        <f t="shared" si="88"/>
        <v>#NUM!</v>
      </c>
      <c r="AD425" s="14" t="e">
        <f t="shared" si="89"/>
        <v>#NUM!</v>
      </c>
      <c r="AE425" s="11" t="e">
        <f t="shared" si="84"/>
        <v>#NUM!</v>
      </c>
      <c r="AF425" s="14" t="e">
        <f t="shared" si="90"/>
        <v>#NUM!</v>
      </c>
      <c r="AG425" s="11" t="e">
        <f t="shared" si="91"/>
        <v>#NUM!</v>
      </c>
      <c r="AH425" s="11" t="e">
        <f t="shared" si="97"/>
        <v>#NUM!</v>
      </c>
    </row>
    <row r="426" spans="1:34">
      <c r="A426" s="86" t="str">
        <f t="shared" si="92"/>
        <v/>
      </c>
      <c r="B426" s="87"/>
      <c r="C426" s="258"/>
      <c r="D426" s="92"/>
      <c r="E426" s="88" t="e">
        <f t="shared" si="85"/>
        <v>#NUM!</v>
      </c>
      <c r="W426" s="7" t="str">
        <f t="shared" si="93"/>
        <v/>
      </c>
      <c r="X426" s="12" t="e">
        <f t="shared" si="86"/>
        <v>#NUM!</v>
      </c>
      <c r="Y426" s="7" t="e">
        <f t="shared" si="95"/>
        <v>#NUM!</v>
      </c>
      <c r="Z426" s="7" t="str">
        <f t="shared" si="96"/>
        <v/>
      </c>
      <c r="AA426" s="11" t="e">
        <f t="shared" si="94"/>
        <v>#NUM!</v>
      </c>
      <c r="AB426" s="14" t="e">
        <f t="shared" si="87"/>
        <v>#NUM!</v>
      </c>
      <c r="AC426" s="11" t="e">
        <f t="shared" si="88"/>
        <v>#NUM!</v>
      </c>
      <c r="AD426" s="14" t="e">
        <f t="shared" si="89"/>
        <v>#NUM!</v>
      </c>
      <c r="AE426" s="11" t="e">
        <f t="shared" ref="AE426:AE489" si="98">IF(AND(ISNUMBER(A426),E426=""),1,"")</f>
        <v>#NUM!</v>
      </c>
      <c r="AF426" s="14" t="e">
        <f t="shared" si="90"/>
        <v>#NUM!</v>
      </c>
      <c r="AG426" s="11" t="e">
        <f t="shared" si="91"/>
        <v>#NUM!</v>
      </c>
      <c r="AH426" s="11" t="e">
        <f t="shared" si="97"/>
        <v>#NUM!</v>
      </c>
    </row>
    <row r="427" spans="1:34">
      <c r="A427" s="86" t="str">
        <f t="shared" si="92"/>
        <v/>
      </c>
      <c r="B427" s="87"/>
      <c r="C427" s="258"/>
      <c r="D427" s="92"/>
      <c r="E427" s="88" t="e">
        <f t="shared" si="85"/>
        <v>#NUM!</v>
      </c>
      <c r="W427" s="7" t="str">
        <f t="shared" si="93"/>
        <v/>
      </c>
      <c r="X427" s="12" t="e">
        <f t="shared" si="86"/>
        <v>#NUM!</v>
      </c>
      <c r="Y427" s="7" t="e">
        <f t="shared" si="95"/>
        <v>#NUM!</v>
      </c>
      <c r="Z427" s="7" t="str">
        <f t="shared" si="96"/>
        <v/>
      </c>
      <c r="AA427" s="11" t="e">
        <f t="shared" si="94"/>
        <v>#NUM!</v>
      </c>
      <c r="AB427" s="14" t="e">
        <f t="shared" si="87"/>
        <v>#NUM!</v>
      </c>
      <c r="AC427" s="11" t="e">
        <f t="shared" si="88"/>
        <v>#NUM!</v>
      </c>
      <c r="AD427" s="14" t="e">
        <f t="shared" si="89"/>
        <v>#NUM!</v>
      </c>
      <c r="AE427" s="11" t="e">
        <f t="shared" si="98"/>
        <v>#NUM!</v>
      </c>
      <c r="AF427" s="14" t="e">
        <f t="shared" si="90"/>
        <v>#NUM!</v>
      </c>
      <c r="AG427" s="11" t="e">
        <f t="shared" si="91"/>
        <v>#NUM!</v>
      </c>
      <c r="AH427" s="11" t="e">
        <f t="shared" si="97"/>
        <v>#NUM!</v>
      </c>
    </row>
    <row r="428" spans="1:34">
      <c r="A428" s="86" t="str">
        <f t="shared" si="92"/>
        <v/>
      </c>
      <c r="B428" s="87"/>
      <c r="C428" s="258"/>
      <c r="D428" s="92"/>
      <c r="E428" s="88" t="e">
        <f t="shared" si="85"/>
        <v>#NUM!</v>
      </c>
      <c r="W428" s="7" t="str">
        <f t="shared" si="93"/>
        <v/>
      </c>
      <c r="X428" s="12" t="e">
        <f t="shared" si="86"/>
        <v>#NUM!</v>
      </c>
      <c r="Y428" s="7" t="e">
        <f t="shared" si="95"/>
        <v>#NUM!</v>
      </c>
      <c r="Z428" s="7" t="str">
        <f t="shared" si="96"/>
        <v/>
      </c>
      <c r="AA428" s="11" t="e">
        <f t="shared" si="94"/>
        <v>#NUM!</v>
      </c>
      <c r="AB428" s="14" t="e">
        <f t="shared" si="87"/>
        <v>#NUM!</v>
      </c>
      <c r="AC428" s="11" t="e">
        <f t="shared" si="88"/>
        <v>#NUM!</v>
      </c>
      <c r="AD428" s="14" t="e">
        <f t="shared" si="89"/>
        <v>#NUM!</v>
      </c>
      <c r="AE428" s="11" t="e">
        <f t="shared" si="98"/>
        <v>#NUM!</v>
      </c>
      <c r="AF428" s="14" t="e">
        <f t="shared" si="90"/>
        <v>#NUM!</v>
      </c>
      <c r="AG428" s="11" t="e">
        <f t="shared" si="91"/>
        <v>#NUM!</v>
      </c>
      <c r="AH428" s="11" t="e">
        <f t="shared" si="97"/>
        <v>#NUM!</v>
      </c>
    </row>
    <row r="429" spans="1:34">
      <c r="A429" s="86" t="str">
        <f t="shared" si="92"/>
        <v/>
      </c>
      <c r="B429" s="87"/>
      <c r="C429" s="258"/>
      <c r="D429" s="92"/>
      <c r="E429" s="88" t="e">
        <f t="shared" si="85"/>
        <v>#NUM!</v>
      </c>
      <c r="W429" s="7" t="str">
        <f t="shared" si="93"/>
        <v/>
      </c>
      <c r="X429" s="12" t="e">
        <f t="shared" si="86"/>
        <v>#NUM!</v>
      </c>
      <c r="Y429" s="7" t="e">
        <f t="shared" si="95"/>
        <v>#NUM!</v>
      </c>
      <c r="Z429" s="7" t="str">
        <f t="shared" si="96"/>
        <v/>
      </c>
      <c r="AA429" s="11" t="e">
        <f t="shared" si="94"/>
        <v>#NUM!</v>
      </c>
      <c r="AB429" s="14" t="e">
        <f t="shared" si="87"/>
        <v>#NUM!</v>
      </c>
      <c r="AC429" s="11" t="e">
        <f t="shared" si="88"/>
        <v>#NUM!</v>
      </c>
      <c r="AD429" s="14" t="e">
        <f t="shared" si="89"/>
        <v>#NUM!</v>
      </c>
      <c r="AE429" s="11" t="e">
        <f t="shared" si="98"/>
        <v>#NUM!</v>
      </c>
      <c r="AF429" s="14" t="e">
        <f t="shared" si="90"/>
        <v>#NUM!</v>
      </c>
      <c r="AG429" s="11" t="e">
        <f t="shared" si="91"/>
        <v>#NUM!</v>
      </c>
      <c r="AH429" s="11" t="e">
        <f t="shared" si="97"/>
        <v>#NUM!</v>
      </c>
    </row>
    <row r="430" spans="1:34">
      <c r="A430" s="86" t="str">
        <f t="shared" si="92"/>
        <v/>
      </c>
      <c r="B430" s="87"/>
      <c r="C430" s="258"/>
      <c r="D430" s="92"/>
      <c r="E430" s="88" t="e">
        <f t="shared" si="85"/>
        <v>#NUM!</v>
      </c>
      <c r="W430" s="7" t="str">
        <f t="shared" si="93"/>
        <v/>
      </c>
      <c r="X430" s="12" t="e">
        <f t="shared" si="86"/>
        <v>#NUM!</v>
      </c>
      <c r="Y430" s="7" t="e">
        <f t="shared" si="95"/>
        <v>#NUM!</v>
      </c>
      <c r="Z430" s="7" t="str">
        <f t="shared" si="96"/>
        <v/>
      </c>
      <c r="AA430" s="11" t="e">
        <f t="shared" si="94"/>
        <v>#NUM!</v>
      </c>
      <c r="AB430" s="14" t="e">
        <f t="shared" si="87"/>
        <v>#NUM!</v>
      </c>
      <c r="AC430" s="11" t="e">
        <f t="shared" si="88"/>
        <v>#NUM!</v>
      </c>
      <c r="AD430" s="14" t="e">
        <f t="shared" si="89"/>
        <v>#NUM!</v>
      </c>
      <c r="AE430" s="11" t="e">
        <f t="shared" si="98"/>
        <v>#NUM!</v>
      </c>
      <c r="AF430" s="14" t="e">
        <f t="shared" si="90"/>
        <v>#NUM!</v>
      </c>
      <c r="AG430" s="11" t="e">
        <f t="shared" si="91"/>
        <v>#NUM!</v>
      </c>
      <c r="AH430" s="11" t="e">
        <f t="shared" si="97"/>
        <v>#NUM!</v>
      </c>
    </row>
    <row r="431" spans="1:34">
      <c r="A431" s="86" t="str">
        <f t="shared" si="92"/>
        <v/>
      </c>
      <c r="B431" s="87"/>
      <c r="C431" s="258"/>
      <c r="D431" s="92"/>
      <c r="E431" s="88" t="e">
        <f t="shared" si="85"/>
        <v>#NUM!</v>
      </c>
      <c r="W431" s="7" t="str">
        <f t="shared" si="93"/>
        <v/>
      </c>
      <c r="X431" s="12" t="e">
        <f t="shared" si="86"/>
        <v>#NUM!</v>
      </c>
      <c r="Y431" s="7" t="e">
        <f t="shared" si="95"/>
        <v>#NUM!</v>
      </c>
      <c r="Z431" s="7" t="str">
        <f t="shared" si="96"/>
        <v/>
      </c>
      <c r="AA431" s="11" t="e">
        <f t="shared" si="94"/>
        <v>#NUM!</v>
      </c>
      <c r="AB431" s="14" t="e">
        <f t="shared" si="87"/>
        <v>#NUM!</v>
      </c>
      <c r="AC431" s="11" t="e">
        <f t="shared" si="88"/>
        <v>#NUM!</v>
      </c>
      <c r="AD431" s="14" t="e">
        <f t="shared" si="89"/>
        <v>#NUM!</v>
      </c>
      <c r="AE431" s="11" t="e">
        <f t="shared" si="98"/>
        <v>#NUM!</v>
      </c>
      <c r="AF431" s="14" t="e">
        <f t="shared" si="90"/>
        <v>#NUM!</v>
      </c>
      <c r="AG431" s="11" t="e">
        <f t="shared" si="91"/>
        <v>#NUM!</v>
      </c>
      <c r="AH431" s="11" t="e">
        <f t="shared" si="97"/>
        <v>#NUM!</v>
      </c>
    </row>
    <row r="432" spans="1:34">
      <c r="A432" s="86" t="str">
        <f t="shared" si="92"/>
        <v/>
      </c>
      <c r="B432" s="87"/>
      <c r="C432" s="258"/>
      <c r="D432" s="92"/>
      <c r="E432" s="88" t="e">
        <f t="shared" si="85"/>
        <v>#NUM!</v>
      </c>
      <c r="W432" s="7" t="str">
        <f t="shared" si="93"/>
        <v/>
      </c>
      <c r="X432" s="12" t="e">
        <f t="shared" si="86"/>
        <v>#NUM!</v>
      </c>
      <c r="Y432" s="7" t="e">
        <f t="shared" si="95"/>
        <v>#NUM!</v>
      </c>
      <c r="Z432" s="7" t="str">
        <f t="shared" si="96"/>
        <v/>
      </c>
      <c r="AA432" s="11" t="e">
        <f t="shared" si="94"/>
        <v>#NUM!</v>
      </c>
      <c r="AB432" s="14" t="e">
        <f t="shared" si="87"/>
        <v>#NUM!</v>
      </c>
      <c r="AC432" s="11" t="e">
        <f t="shared" si="88"/>
        <v>#NUM!</v>
      </c>
      <c r="AD432" s="14" t="e">
        <f t="shared" si="89"/>
        <v>#NUM!</v>
      </c>
      <c r="AE432" s="11" t="e">
        <f t="shared" si="98"/>
        <v>#NUM!</v>
      </c>
      <c r="AF432" s="14" t="e">
        <f t="shared" si="90"/>
        <v>#NUM!</v>
      </c>
      <c r="AG432" s="11" t="e">
        <f t="shared" si="91"/>
        <v>#NUM!</v>
      </c>
      <c r="AH432" s="11" t="e">
        <f t="shared" si="97"/>
        <v>#NUM!</v>
      </c>
    </row>
    <row r="433" spans="1:34">
      <c r="A433" s="86" t="str">
        <f t="shared" si="92"/>
        <v/>
      </c>
      <c r="B433" s="87"/>
      <c r="C433" s="258"/>
      <c r="D433" s="92"/>
      <c r="E433" s="88" t="e">
        <f t="shared" si="85"/>
        <v>#NUM!</v>
      </c>
      <c r="W433" s="7" t="str">
        <f t="shared" si="93"/>
        <v/>
      </c>
      <c r="X433" s="12" t="e">
        <f t="shared" si="86"/>
        <v>#NUM!</v>
      </c>
      <c r="Y433" s="7" t="e">
        <f t="shared" si="95"/>
        <v>#NUM!</v>
      </c>
      <c r="Z433" s="7" t="str">
        <f t="shared" si="96"/>
        <v/>
      </c>
      <c r="AA433" s="11" t="e">
        <f t="shared" si="94"/>
        <v>#NUM!</v>
      </c>
      <c r="AB433" s="14" t="e">
        <f t="shared" si="87"/>
        <v>#NUM!</v>
      </c>
      <c r="AC433" s="11" t="e">
        <f t="shared" si="88"/>
        <v>#NUM!</v>
      </c>
      <c r="AD433" s="14" t="e">
        <f t="shared" si="89"/>
        <v>#NUM!</v>
      </c>
      <c r="AE433" s="11" t="e">
        <f t="shared" si="98"/>
        <v>#NUM!</v>
      </c>
      <c r="AF433" s="14" t="e">
        <f t="shared" si="90"/>
        <v>#NUM!</v>
      </c>
      <c r="AG433" s="11" t="e">
        <f t="shared" si="91"/>
        <v>#NUM!</v>
      </c>
      <c r="AH433" s="11" t="e">
        <f t="shared" si="97"/>
        <v>#NUM!</v>
      </c>
    </row>
    <row r="434" spans="1:34">
      <c r="A434" s="86" t="str">
        <f t="shared" si="92"/>
        <v/>
      </c>
      <c r="B434" s="87"/>
      <c r="C434" s="258"/>
      <c r="D434" s="92"/>
      <c r="E434" s="88" t="e">
        <f t="shared" si="85"/>
        <v>#NUM!</v>
      </c>
      <c r="W434" s="7" t="str">
        <f t="shared" si="93"/>
        <v/>
      </c>
      <c r="X434" s="12" t="e">
        <f t="shared" si="86"/>
        <v>#NUM!</v>
      </c>
      <c r="Y434" s="7" t="e">
        <f t="shared" si="95"/>
        <v>#NUM!</v>
      </c>
      <c r="Z434" s="7" t="str">
        <f t="shared" si="96"/>
        <v/>
      </c>
      <c r="AA434" s="11" t="e">
        <f t="shared" si="94"/>
        <v>#NUM!</v>
      </c>
      <c r="AB434" s="14" t="e">
        <f t="shared" si="87"/>
        <v>#NUM!</v>
      </c>
      <c r="AC434" s="11" t="e">
        <f t="shared" si="88"/>
        <v>#NUM!</v>
      </c>
      <c r="AD434" s="14" t="e">
        <f t="shared" si="89"/>
        <v>#NUM!</v>
      </c>
      <c r="AE434" s="11" t="e">
        <f t="shared" si="98"/>
        <v>#NUM!</v>
      </c>
      <c r="AF434" s="14" t="e">
        <f t="shared" si="90"/>
        <v>#NUM!</v>
      </c>
      <c r="AG434" s="11" t="e">
        <f t="shared" si="91"/>
        <v>#NUM!</v>
      </c>
      <c r="AH434" s="11" t="e">
        <f t="shared" si="97"/>
        <v>#NUM!</v>
      </c>
    </row>
    <row r="435" spans="1:34">
      <c r="A435" s="86" t="str">
        <f t="shared" si="92"/>
        <v/>
      </c>
      <c r="B435" s="87"/>
      <c r="C435" s="258"/>
      <c r="D435" s="92"/>
      <c r="E435" s="88" t="e">
        <f t="shared" si="85"/>
        <v>#NUM!</v>
      </c>
      <c r="W435" s="7" t="str">
        <f t="shared" si="93"/>
        <v/>
      </c>
      <c r="X435" s="12" t="e">
        <f t="shared" si="86"/>
        <v>#NUM!</v>
      </c>
      <c r="Y435" s="7" t="e">
        <f t="shared" si="95"/>
        <v>#NUM!</v>
      </c>
      <c r="Z435" s="7" t="str">
        <f t="shared" si="96"/>
        <v/>
      </c>
      <c r="AA435" s="11" t="e">
        <f t="shared" si="94"/>
        <v>#NUM!</v>
      </c>
      <c r="AB435" s="14" t="e">
        <f t="shared" si="87"/>
        <v>#NUM!</v>
      </c>
      <c r="AC435" s="11" t="e">
        <f t="shared" si="88"/>
        <v>#NUM!</v>
      </c>
      <c r="AD435" s="14" t="e">
        <f t="shared" si="89"/>
        <v>#NUM!</v>
      </c>
      <c r="AE435" s="11" t="e">
        <f t="shared" si="98"/>
        <v>#NUM!</v>
      </c>
      <c r="AF435" s="14" t="e">
        <f t="shared" si="90"/>
        <v>#NUM!</v>
      </c>
      <c r="AG435" s="11" t="e">
        <f t="shared" si="91"/>
        <v>#NUM!</v>
      </c>
      <c r="AH435" s="11" t="e">
        <f t="shared" si="97"/>
        <v>#NUM!</v>
      </c>
    </row>
    <row r="436" spans="1:34">
      <c r="A436" s="86" t="str">
        <f t="shared" si="92"/>
        <v/>
      </c>
      <c r="B436" s="87"/>
      <c r="C436" s="258"/>
      <c r="D436" s="92"/>
      <c r="E436" s="88" t="e">
        <f t="shared" si="85"/>
        <v>#NUM!</v>
      </c>
      <c r="W436" s="7" t="str">
        <f t="shared" si="93"/>
        <v/>
      </c>
      <c r="X436" s="12" t="e">
        <f t="shared" si="86"/>
        <v>#NUM!</v>
      </c>
      <c r="Y436" s="7" t="e">
        <f t="shared" si="95"/>
        <v>#NUM!</v>
      </c>
      <c r="Z436" s="7" t="str">
        <f t="shared" si="96"/>
        <v/>
      </c>
      <c r="AA436" s="11" t="e">
        <f t="shared" si="94"/>
        <v>#NUM!</v>
      </c>
      <c r="AB436" s="14" t="e">
        <f t="shared" si="87"/>
        <v>#NUM!</v>
      </c>
      <c r="AC436" s="11" t="e">
        <f t="shared" si="88"/>
        <v>#NUM!</v>
      </c>
      <c r="AD436" s="14" t="e">
        <f t="shared" si="89"/>
        <v>#NUM!</v>
      </c>
      <c r="AE436" s="11" t="e">
        <f t="shared" si="98"/>
        <v>#NUM!</v>
      </c>
      <c r="AF436" s="14" t="e">
        <f t="shared" si="90"/>
        <v>#NUM!</v>
      </c>
      <c r="AG436" s="11" t="e">
        <f t="shared" si="91"/>
        <v>#NUM!</v>
      </c>
      <c r="AH436" s="11" t="e">
        <f t="shared" si="97"/>
        <v>#NUM!</v>
      </c>
    </row>
    <row r="437" spans="1:34">
      <c r="A437" s="86" t="str">
        <f t="shared" si="92"/>
        <v/>
      </c>
      <c r="B437" s="87"/>
      <c r="C437" s="258"/>
      <c r="D437" s="92"/>
      <c r="E437" s="88" t="e">
        <f t="shared" si="85"/>
        <v>#NUM!</v>
      </c>
      <c r="W437" s="7" t="str">
        <f t="shared" si="93"/>
        <v/>
      </c>
      <c r="X437" s="12" t="e">
        <f t="shared" si="86"/>
        <v>#NUM!</v>
      </c>
      <c r="Y437" s="7" t="e">
        <f t="shared" si="95"/>
        <v>#NUM!</v>
      </c>
      <c r="Z437" s="7" t="str">
        <f t="shared" si="96"/>
        <v/>
      </c>
      <c r="AA437" s="11" t="e">
        <f t="shared" si="94"/>
        <v>#NUM!</v>
      </c>
      <c r="AB437" s="14" t="e">
        <f t="shared" si="87"/>
        <v>#NUM!</v>
      </c>
      <c r="AC437" s="11" t="e">
        <f t="shared" si="88"/>
        <v>#NUM!</v>
      </c>
      <c r="AD437" s="14" t="e">
        <f t="shared" si="89"/>
        <v>#NUM!</v>
      </c>
      <c r="AE437" s="11" t="e">
        <f t="shared" si="98"/>
        <v>#NUM!</v>
      </c>
      <c r="AF437" s="14" t="e">
        <f t="shared" si="90"/>
        <v>#NUM!</v>
      </c>
      <c r="AG437" s="11" t="e">
        <f t="shared" si="91"/>
        <v>#NUM!</v>
      </c>
      <c r="AH437" s="11" t="e">
        <f t="shared" si="97"/>
        <v>#NUM!</v>
      </c>
    </row>
    <row r="438" spans="1:34">
      <c r="A438" s="86" t="str">
        <f t="shared" si="92"/>
        <v/>
      </c>
      <c r="B438" s="87"/>
      <c r="C438" s="258"/>
      <c r="D438" s="92"/>
      <c r="E438" s="88" t="e">
        <f t="shared" si="85"/>
        <v>#NUM!</v>
      </c>
      <c r="W438" s="7" t="str">
        <f t="shared" si="93"/>
        <v/>
      </c>
      <c r="X438" s="12" t="e">
        <f t="shared" si="86"/>
        <v>#NUM!</v>
      </c>
      <c r="Y438" s="7" t="e">
        <f t="shared" si="95"/>
        <v>#NUM!</v>
      </c>
      <c r="Z438" s="7" t="str">
        <f t="shared" si="96"/>
        <v/>
      </c>
      <c r="AA438" s="11" t="e">
        <f t="shared" si="94"/>
        <v>#NUM!</v>
      </c>
      <c r="AB438" s="14" t="e">
        <f t="shared" si="87"/>
        <v>#NUM!</v>
      </c>
      <c r="AC438" s="11" t="e">
        <f t="shared" si="88"/>
        <v>#NUM!</v>
      </c>
      <c r="AD438" s="14" t="e">
        <f t="shared" si="89"/>
        <v>#NUM!</v>
      </c>
      <c r="AE438" s="11" t="e">
        <f t="shared" si="98"/>
        <v>#NUM!</v>
      </c>
      <c r="AF438" s="14" t="e">
        <f t="shared" si="90"/>
        <v>#NUM!</v>
      </c>
      <c r="AG438" s="11" t="e">
        <f t="shared" si="91"/>
        <v>#NUM!</v>
      </c>
      <c r="AH438" s="11" t="e">
        <f t="shared" si="97"/>
        <v>#NUM!</v>
      </c>
    </row>
    <row r="439" spans="1:34">
      <c r="A439" s="86" t="str">
        <f t="shared" si="92"/>
        <v/>
      </c>
      <c r="B439" s="87"/>
      <c r="C439" s="258"/>
      <c r="D439" s="92"/>
      <c r="E439" s="88" t="e">
        <f t="shared" si="85"/>
        <v>#NUM!</v>
      </c>
      <c r="W439" s="7" t="str">
        <f t="shared" si="93"/>
        <v/>
      </c>
      <c r="X439" s="12" t="e">
        <f t="shared" si="86"/>
        <v>#NUM!</v>
      </c>
      <c r="Y439" s="7" t="e">
        <f t="shared" si="95"/>
        <v>#NUM!</v>
      </c>
      <c r="Z439" s="7" t="str">
        <f t="shared" si="96"/>
        <v/>
      </c>
      <c r="AA439" s="11" t="e">
        <f t="shared" si="94"/>
        <v>#NUM!</v>
      </c>
      <c r="AB439" s="14" t="e">
        <f t="shared" si="87"/>
        <v>#NUM!</v>
      </c>
      <c r="AC439" s="11" t="e">
        <f t="shared" si="88"/>
        <v>#NUM!</v>
      </c>
      <c r="AD439" s="14" t="e">
        <f t="shared" si="89"/>
        <v>#NUM!</v>
      </c>
      <c r="AE439" s="11" t="e">
        <f t="shared" si="98"/>
        <v>#NUM!</v>
      </c>
      <c r="AF439" s="14" t="e">
        <f t="shared" si="90"/>
        <v>#NUM!</v>
      </c>
      <c r="AG439" s="11" t="e">
        <f t="shared" si="91"/>
        <v>#NUM!</v>
      </c>
      <c r="AH439" s="11" t="e">
        <f t="shared" si="97"/>
        <v>#NUM!</v>
      </c>
    </row>
    <row r="440" spans="1:34">
      <c r="A440" s="86" t="str">
        <f t="shared" si="92"/>
        <v/>
      </c>
      <c r="B440" s="87"/>
      <c r="C440" s="258"/>
      <c r="D440" s="92"/>
      <c r="E440" s="88" t="e">
        <f t="shared" si="85"/>
        <v>#NUM!</v>
      </c>
      <c r="W440" s="7" t="str">
        <f t="shared" si="93"/>
        <v/>
      </c>
      <c r="X440" s="12" t="e">
        <f t="shared" si="86"/>
        <v>#NUM!</v>
      </c>
      <c r="Y440" s="7" t="e">
        <f t="shared" si="95"/>
        <v>#NUM!</v>
      </c>
      <c r="Z440" s="7" t="str">
        <f t="shared" si="96"/>
        <v/>
      </c>
      <c r="AA440" s="11" t="e">
        <f t="shared" si="94"/>
        <v>#NUM!</v>
      </c>
      <c r="AB440" s="14" t="e">
        <f t="shared" si="87"/>
        <v>#NUM!</v>
      </c>
      <c r="AC440" s="11" t="e">
        <f t="shared" si="88"/>
        <v>#NUM!</v>
      </c>
      <c r="AD440" s="14" t="e">
        <f t="shared" si="89"/>
        <v>#NUM!</v>
      </c>
      <c r="AE440" s="11" t="e">
        <f t="shared" si="98"/>
        <v>#NUM!</v>
      </c>
      <c r="AF440" s="14" t="e">
        <f t="shared" si="90"/>
        <v>#NUM!</v>
      </c>
      <c r="AG440" s="11" t="e">
        <f t="shared" si="91"/>
        <v>#NUM!</v>
      </c>
      <c r="AH440" s="11" t="e">
        <f t="shared" si="97"/>
        <v>#NUM!</v>
      </c>
    </row>
    <row r="441" spans="1:34">
      <c r="A441" s="86" t="str">
        <f t="shared" si="92"/>
        <v/>
      </c>
      <c r="B441" s="87"/>
      <c r="C441" s="258"/>
      <c r="D441" s="92"/>
      <c r="E441" s="88" t="e">
        <f t="shared" si="85"/>
        <v>#NUM!</v>
      </c>
      <c r="W441" s="7" t="str">
        <f t="shared" si="93"/>
        <v/>
      </c>
      <c r="X441" s="12" t="e">
        <f t="shared" si="86"/>
        <v>#NUM!</v>
      </c>
      <c r="Y441" s="7" t="e">
        <f t="shared" si="95"/>
        <v>#NUM!</v>
      </c>
      <c r="Z441" s="7" t="str">
        <f t="shared" si="96"/>
        <v/>
      </c>
      <c r="AA441" s="11" t="e">
        <f t="shared" si="94"/>
        <v>#NUM!</v>
      </c>
      <c r="AB441" s="14" t="e">
        <f t="shared" si="87"/>
        <v>#NUM!</v>
      </c>
      <c r="AC441" s="11" t="e">
        <f t="shared" si="88"/>
        <v>#NUM!</v>
      </c>
      <c r="AD441" s="14" t="e">
        <f t="shared" si="89"/>
        <v>#NUM!</v>
      </c>
      <c r="AE441" s="11" t="e">
        <f t="shared" si="98"/>
        <v>#NUM!</v>
      </c>
      <c r="AF441" s="14" t="e">
        <f t="shared" si="90"/>
        <v>#NUM!</v>
      </c>
      <c r="AG441" s="11" t="e">
        <f t="shared" si="91"/>
        <v>#NUM!</v>
      </c>
      <c r="AH441" s="11" t="e">
        <f t="shared" si="97"/>
        <v>#NUM!</v>
      </c>
    </row>
    <row r="442" spans="1:34">
      <c r="A442" s="86" t="str">
        <f t="shared" si="92"/>
        <v/>
      </c>
      <c r="B442" s="87"/>
      <c r="C442" s="258"/>
      <c r="D442" s="92"/>
      <c r="E442" s="88" t="e">
        <f t="shared" si="85"/>
        <v>#NUM!</v>
      </c>
      <c r="W442" s="7" t="str">
        <f t="shared" si="93"/>
        <v/>
      </c>
      <c r="X442" s="12" t="e">
        <f t="shared" si="86"/>
        <v>#NUM!</v>
      </c>
      <c r="Y442" s="7" t="e">
        <f t="shared" si="95"/>
        <v>#NUM!</v>
      </c>
      <c r="Z442" s="7" t="str">
        <f t="shared" si="96"/>
        <v/>
      </c>
      <c r="AA442" s="11" t="e">
        <f t="shared" si="94"/>
        <v>#NUM!</v>
      </c>
      <c r="AB442" s="14" t="e">
        <f t="shared" si="87"/>
        <v>#NUM!</v>
      </c>
      <c r="AC442" s="11" t="e">
        <f t="shared" si="88"/>
        <v>#NUM!</v>
      </c>
      <c r="AD442" s="14" t="e">
        <f t="shared" si="89"/>
        <v>#NUM!</v>
      </c>
      <c r="AE442" s="11" t="e">
        <f t="shared" si="98"/>
        <v>#NUM!</v>
      </c>
      <c r="AF442" s="14" t="e">
        <f t="shared" si="90"/>
        <v>#NUM!</v>
      </c>
      <c r="AG442" s="11" t="e">
        <f t="shared" si="91"/>
        <v>#NUM!</v>
      </c>
      <c r="AH442" s="11" t="e">
        <f t="shared" si="97"/>
        <v>#NUM!</v>
      </c>
    </row>
    <row r="443" spans="1:34">
      <c r="A443" s="86" t="str">
        <f t="shared" si="92"/>
        <v/>
      </c>
      <c r="B443" s="87"/>
      <c r="C443" s="258"/>
      <c r="D443" s="92"/>
      <c r="E443" s="88" t="e">
        <f t="shared" si="85"/>
        <v>#NUM!</v>
      </c>
      <c r="W443" s="7" t="str">
        <f t="shared" si="93"/>
        <v/>
      </c>
      <c r="X443" s="12" t="e">
        <f t="shared" si="86"/>
        <v>#NUM!</v>
      </c>
      <c r="Y443" s="7" t="e">
        <f t="shared" si="95"/>
        <v>#NUM!</v>
      </c>
      <c r="Z443" s="7" t="str">
        <f t="shared" si="96"/>
        <v/>
      </c>
      <c r="AA443" s="11" t="e">
        <f t="shared" si="94"/>
        <v>#NUM!</v>
      </c>
      <c r="AB443" s="14" t="e">
        <f t="shared" si="87"/>
        <v>#NUM!</v>
      </c>
      <c r="AC443" s="11" t="e">
        <f t="shared" si="88"/>
        <v>#NUM!</v>
      </c>
      <c r="AD443" s="14" t="e">
        <f t="shared" si="89"/>
        <v>#NUM!</v>
      </c>
      <c r="AE443" s="11" t="e">
        <f t="shared" si="98"/>
        <v>#NUM!</v>
      </c>
      <c r="AF443" s="14" t="e">
        <f t="shared" si="90"/>
        <v>#NUM!</v>
      </c>
      <c r="AG443" s="11" t="e">
        <f t="shared" si="91"/>
        <v>#NUM!</v>
      </c>
      <c r="AH443" s="11" t="e">
        <f t="shared" si="97"/>
        <v>#NUM!</v>
      </c>
    </row>
    <row r="444" spans="1:34">
      <c r="A444" s="86" t="str">
        <f t="shared" si="92"/>
        <v/>
      </c>
      <c r="B444" s="87"/>
      <c r="C444" s="258"/>
      <c r="D444" s="92"/>
      <c r="E444" s="88" t="e">
        <f t="shared" si="85"/>
        <v>#NUM!</v>
      </c>
      <c r="W444" s="7" t="str">
        <f t="shared" si="93"/>
        <v/>
      </c>
      <c r="X444" s="12" t="e">
        <f t="shared" si="86"/>
        <v>#NUM!</v>
      </c>
      <c r="Y444" s="7" t="e">
        <f t="shared" si="95"/>
        <v>#NUM!</v>
      </c>
      <c r="Z444" s="7" t="str">
        <f t="shared" si="96"/>
        <v/>
      </c>
      <c r="AA444" s="11" t="e">
        <f t="shared" si="94"/>
        <v>#NUM!</v>
      </c>
      <c r="AB444" s="14" t="e">
        <f t="shared" si="87"/>
        <v>#NUM!</v>
      </c>
      <c r="AC444" s="11" t="e">
        <f t="shared" si="88"/>
        <v>#NUM!</v>
      </c>
      <c r="AD444" s="14" t="e">
        <f t="shared" si="89"/>
        <v>#NUM!</v>
      </c>
      <c r="AE444" s="11" t="e">
        <f t="shared" si="98"/>
        <v>#NUM!</v>
      </c>
      <c r="AF444" s="14" t="e">
        <f t="shared" si="90"/>
        <v>#NUM!</v>
      </c>
      <c r="AG444" s="11" t="e">
        <f t="shared" si="91"/>
        <v>#NUM!</v>
      </c>
      <c r="AH444" s="11" t="e">
        <f t="shared" si="97"/>
        <v>#NUM!</v>
      </c>
    </row>
    <row r="445" spans="1:34">
      <c r="A445" s="86" t="str">
        <f t="shared" si="92"/>
        <v/>
      </c>
      <c r="B445" s="87"/>
      <c r="C445" s="258"/>
      <c r="D445" s="92"/>
      <c r="E445" s="88" t="e">
        <f t="shared" si="85"/>
        <v>#NUM!</v>
      </c>
      <c r="W445" s="7" t="str">
        <f t="shared" si="93"/>
        <v/>
      </c>
      <c r="X445" s="12" t="e">
        <f t="shared" si="86"/>
        <v>#NUM!</v>
      </c>
      <c r="Y445" s="7" t="e">
        <f t="shared" si="95"/>
        <v>#NUM!</v>
      </c>
      <c r="Z445" s="7" t="str">
        <f t="shared" si="96"/>
        <v/>
      </c>
      <c r="AA445" s="11" t="e">
        <f t="shared" si="94"/>
        <v>#NUM!</v>
      </c>
      <c r="AB445" s="14" t="e">
        <f t="shared" si="87"/>
        <v>#NUM!</v>
      </c>
      <c r="AC445" s="11" t="e">
        <f t="shared" si="88"/>
        <v>#NUM!</v>
      </c>
      <c r="AD445" s="14" t="e">
        <f t="shared" si="89"/>
        <v>#NUM!</v>
      </c>
      <c r="AE445" s="11" t="e">
        <f t="shared" si="98"/>
        <v>#NUM!</v>
      </c>
      <c r="AF445" s="14" t="e">
        <f t="shared" si="90"/>
        <v>#NUM!</v>
      </c>
      <c r="AG445" s="11" t="e">
        <f t="shared" si="91"/>
        <v>#NUM!</v>
      </c>
      <c r="AH445" s="11" t="e">
        <f t="shared" si="97"/>
        <v>#NUM!</v>
      </c>
    </row>
    <row r="446" spans="1:34">
      <c r="A446" s="86" t="str">
        <f t="shared" si="92"/>
        <v/>
      </c>
      <c r="B446" s="87"/>
      <c r="C446" s="258"/>
      <c r="D446" s="92"/>
      <c r="E446" s="88" t="e">
        <f t="shared" si="85"/>
        <v>#NUM!</v>
      </c>
      <c r="W446" s="7" t="str">
        <f t="shared" si="93"/>
        <v/>
      </c>
      <c r="X446" s="12" t="e">
        <f t="shared" si="86"/>
        <v>#NUM!</v>
      </c>
      <c r="Y446" s="7" t="e">
        <f t="shared" si="95"/>
        <v>#NUM!</v>
      </c>
      <c r="Z446" s="7" t="str">
        <f t="shared" si="96"/>
        <v/>
      </c>
      <c r="AA446" s="11" t="e">
        <f t="shared" si="94"/>
        <v>#NUM!</v>
      </c>
      <c r="AB446" s="14" t="e">
        <f t="shared" si="87"/>
        <v>#NUM!</v>
      </c>
      <c r="AC446" s="11" t="e">
        <f t="shared" si="88"/>
        <v>#NUM!</v>
      </c>
      <c r="AD446" s="14" t="e">
        <f t="shared" si="89"/>
        <v>#NUM!</v>
      </c>
      <c r="AE446" s="11" t="e">
        <f t="shared" si="98"/>
        <v>#NUM!</v>
      </c>
      <c r="AF446" s="14" t="e">
        <f t="shared" si="90"/>
        <v>#NUM!</v>
      </c>
      <c r="AG446" s="11" t="e">
        <f t="shared" si="91"/>
        <v>#NUM!</v>
      </c>
      <c r="AH446" s="11" t="e">
        <f t="shared" si="97"/>
        <v>#NUM!</v>
      </c>
    </row>
    <row r="447" spans="1:34">
      <c r="A447" s="86" t="str">
        <f t="shared" si="92"/>
        <v/>
      </c>
      <c r="B447" s="87"/>
      <c r="C447" s="258"/>
      <c r="D447" s="92"/>
      <c r="E447" s="88" t="e">
        <f t="shared" si="85"/>
        <v>#NUM!</v>
      </c>
      <c r="W447" s="7" t="str">
        <f t="shared" si="93"/>
        <v/>
      </c>
      <c r="X447" s="12" t="e">
        <f t="shared" si="86"/>
        <v>#NUM!</v>
      </c>
      <c r="Y447" s="7" t="e">
        <f t="shared" si="95"/>
        <v>#NUM!</v>
      </c>
      <c r="Z447" s="7" t="str">
        <f t="shared" si="96"/>
        <v/>
      </c>
      <c r="AA447" s="11" t="e">
        <f t="shared" si="94"/>
        <v>#NUM!</v>
      </c>
      <c r="AB447" s="14" t="e">
        <f t="shared" si="87"/>
        <v>#NUM!</v>
      </c>
      <c r="AC447" s="11" t="e">
        <f t="shared" si="88"/>
        <v>#NUM!</v>
      </c>
      <c r="AD447" s="14" t="e">
        <f t="shared" si="89"/>
        <v>#NUM!</v>
      </c>
      <c r="AE447" s="11" t="e">
        <f t="shared" si="98"/>
        <v>#NUM!</v>
      </c>
      <c r="AF447" s="14" t="e">
        <f t="shared" si="90"/>
        <v>#NUM!</v>
      </c>
      <c r="AG447" s="11" t="e">
        <f t="shared" si="91"/>
        <v>#NUM!</v>
      </c>
      <c r="AH447" s="11" t="e">
        <f t="shared" si="97"/>
        <v>#NUM!</v>
      </c>
    </row>
    <row r="448" spans="1:34">
      <c r="A448" s="86" t="str">
        <f t="shared" si="92"/>
        <v/>
      </c>
      <c r="B448" s="87"/>
      <c r="C448" s="258"/>
      <c r="D448" s="92"/>
      <c r="E448" s="88" t="e">
        <f t="shared" si="85"/>
        <v>#NUM!</v>
      </c>
      <c r="W448" s="7" t="str">
        <f t="shared" si="93"/>
        <v/>
      </c>
      <c r="X448" s="12" t="e">
        <f t="shared" si="86"/>
        <v>#NUM!</v>
      </c>
      <c r="Y448" s="7" t="e">
        <f t="shared" si="95"/>
        <v>#NUM!</v>
      </c>
      <c r="Z448" s="7" t="str">
        <f t="shared" si="96"/>
        <v/>
      </c>
      <c r="AA448" s="11" t="e">
        <f t="shared" si="94"/>
        <v>#NUM!</v>
      </c>
      <c r="AB448" s="14" t="e">
        <f t="shared" si="87"/>
        <v>#NUM!</v>
      </c>
      <c r="AC448" s="11" t="e">
        <f t="shared" si="88"/>
        <v>#NUM!</v>
      </c>
      <c r="AD448" s="14" t="e">
        <f t="shared" si="89"/>
        <v>#NUM!</v>
      </c>
      <c r="AE448" s="11" t="e">
        <f t="shared" si="98"/>
        <v>#NUM!</v>
      </c>
      <c r="AF448" s="14" t="e">
        <f t="shared" si="90"/>
        <v>#NUM!</v>
      </c>
      <c r="AG448" s="11" t="e">
        <f t="shared" si="91"/>
        <v>#NUM!</v>
      </c>
      <c r="AH448" s="11" t="e">
        <f t="shared" si="97"/>
        <v>#NUM!</v>
      </c>
    </row>
    <row r="449" spans="1:34">
      <c r="A449" s="86" t="str">
        <f t="shared" si="92"/>
        <v/>
      </c>
      <c r="B449" s="87"/>
      <c r="C449" s="258"/>
      <c r="D449" s="92"/>
      <c r="E449" s="88" t="e">
        <f t="shared" si="85"/>
        <v>#NUM!</v>
      </c>
      <c r="W449" s="7" t="str">
        <f t="shared" si="93"/>
        <v/>
      </c>
      <c r="X449" s="12" t="e">
        <f t="shared" si="86"/>
        <v>#NUM!</v>
      </c>
      <c r="Y449" s="7" t="e">
        <f t="shared" si="95"/>
        <v>#NUM!</v>
      </c>
      <c r="Z449" s="7" t="str">
        <f t="shared" si="96"/>
        <v/>
      </c>
      <c r="AA449" s="11" t="e">
        <f t="shared" si="94"/>
        <v>#NUM!</v>
      </c>
      <c r="AB449" s="14" t="e">
        <f t="shared" si="87"/>
        <v>#NUM!</v>
      </c>
      <c r="AC449" s="11" t="e">
        <f t="shared" si="88"/>
        <v>#NUM!</v>
      </c>
      <c r="AD449" s="14" t="e">
        <f t="shared" si="89"/>
        <v>#NUM!</v>
      </c>
      <c r="AE449" s="11" t="e">
        <f t="shared" si="98"/>
        <v>#NUM!</v>
      </c>
      <c r="AF449" s="14" t="e">
        <f t="shared" si="90"/>
        <v>#NUM!</v>
      </c>
      <c r="AG449" s="11" t="e">
        <f t="shared" si="91"/>
        <v>#NUM!</v>
      </c>
      <c r="AH449" s="11" t="e">
        <f t="shared" si="97"/>
        <v>#NUM!</v>
      </c>
    </row>
    <row r="450" spans="1:34">
      <c r="A450" s="86" t="str">
        <f t="shared" si="92"/>
        <v/>
      </c>
      <c r="B450" s="87"/>
      <c r="C450" s="258"/>
      <c r="D450" s="92"/>
      <c r="E450" s="88" t="e">
        <f t="shared" si="85"/>
        <v>#NUM!</v>
      </c>
      <c r="W450" s="7" t="str">
        <f t="shared" si="93"/>
        <v/>
      </c>
      <c r="X450" s="12" t="e">
        <f t="shared" si="86"/>
        <v>#NUM!</v>
      </c>
      <c r="Y450" s="7" t="e">
        <f t="shared" si="95"/>
        <v>#NUM!</v>
      </c>
      <c r="Z450" s="7" t="str">
        <f t="shared" si="96"/>
        <v/>
      </c>
      <c r="AA450" s="11" t="e">
        <f t="shared" si="94"/>
        <v>#NUM!</v>
      </c>
      <c r="AB450" s="14" t="e">
        <f t="shared" si="87"/>
        <v>#NUM!</v>
      </c>
      <c r="AC450" s="11" t="e">
        <f t="shared" si="88"/>
        <v>#NUM!</v>
      </c>
      <c r="AD450" s="14" t="e">
        <f t="shared" si="89"/>
        <v>#NUM!</v>
      </c>
      <c r="AE450" s="11" t="e">
        <f t="shared" si="98"/>
        <v>#NUM!</v>
      </c>
      <c r="AF450" s="14" t="e">
        <f t="shared" si="90"/>
        <v>#NUM!</v>
      </c>
      <c r="AG450" s="11" t="e">
        <f t="shared" si="91"/>
        <v>#NUM!</v>
      </c>
      <c r="AH450" s="11" t="e">
        <f t="shared" si="97"/>
        <v>#NUM!</v>
      </c>
    </row>
    <row r="451" spans="1:34">
      <c r="A451" s="86" t="str">
        <f t="shared" si="92"/>
        <v/>
      </c>
      <c r="B451" s="87"/>
      <c r="C451" s="258"/>
      <c r="D451" s="92"/>
      <c r="E451" s="88" t="e">
        <f t="shared" si="85"/>
        <v>#NUM!</v>
      </c>
      <c r="W451" s="7" t="str">
        <f t="shared" si="93"/>
        <v/>
      </c>
      <c r="X451" s="12" t="e">
        <f t="shared" si="86"/>
        <v>#NUM!</v>
      </c>
      <c r="Y451" s="7" t="e">
        <f t="shared" si="95"/>
        <v>#NUM!</v>
      </c>
      <c r="Z451" s="7" t="str">
        <f t="shared" si="96"/>
        <v/>
      </c>
      <c r="AA451" s="11" t="e">
        <f t="shared" si="94"/>
        <v>#NUM!</v>
      </c>
      <c r="AB451" s="14" t="e">
        <f t="shared" si="87"/>
        <v>#NUM!</v>
      </c>
      <c r="AC451" s="11" t="e">
        <f t="shared" si="88"/>
        <v>#NUM!</v>
      </c>
      <c r="AD451" s="14" t="e">
        <f t="shared" si="89"/>
        <v>#NUM!</v>
      </c>
      <c r="AE451" s="11" t="e">
        <f t="shared" si="98"/>
        <v>#NUM!</v>
      </c>
      <c r="AF451" s="14" t="e">
        <f t="shared" si="90"/>
        <v>#NUM!</v>
      </c>
      <c r="AG451" s="11" t="e">
        <f t="shared" si="91"/>
        <v>#NUM!</v>
      </c>
      <c r="AH451" s="11" t="e">
        <f t="shared" si="97"/>
        <v>#NUM!</v>
      </c>
    </row>
    <row r="452" spans="1:34">
      <c r="A452" s="86" t="str">
        <f t="shared" si="92"/>
        <v/>
      </c>
      <c r="B452" s="87"/>
      <c r="C452" s="258"/>
      <c r="D452" s="92"/>
      <c r="E452" s="88" t="e">
        <f t="shared" si="85"/>
        <v>#NUM!</v>
      </c>
      <c r="W452" s="7" t="str">
        <f t="shared" si="93"/>
        <v/>
      </c>
      <c r="X452" s="12" t="e">
        <f t="shared" si="86"/>
        <v>#NUM!</v>
      </c>
      <c r="Y452" s="7" t="e">
        <f t="shared" si="95"/>
        <v>#NUM!</v>
      </c>
      <c r="Z452" s="7" t="str">
        <f t="shared" si="96"/>
        <v/>
      </c>
      <c r="AA452" s="11" t="e">
        <f t="shared" si="94"/>
        <v>#NUM!</v>
      </c>
      <c r="AB452" s="14" t="e">
        <f t="shared" si="87"/>
        <v>#NUM!</v>
      </c>
      <c r="AC452" s="11" t="e">
        <f t="shared" si="88"/>
        <v>#NUM!</v>
      </c>
      <c r="AD452" s="14" t="e">
        <f t="shared" si="89"/>
        <v>#NUM!</v>
      </c>
      <c r="AE452" s="11" t="e">
        <f t="shared" si="98"/>
        <v>#NUM!</v>
      </c>
      <c r="AF452" s="14" t="e">
        <f t="shared" si="90"/>
        <v>#NUM!</v>
      </c>
      <c r="AG452" s="11" t="e">
        <f t="shared" si="91"/>
        <v>#NUM!</v>
      </c>
      <c r="AH452" s="11" t="e">
        <f t="shared" si="97"/>
        <v>#NUM!</v>
      </c>
    </row>
    <row r="453" spans="1:34">
      <c r="A453" s="86" t="str">
        <f t="shared" si="92"/>
        <v/>
      </c>
      <c r="B453" s="87"/>
      <c r="C453" s="258"/>
      <c r="D453" s="92"/>
      <c r="E453" s="88" t="e">
        <f t="shared" si="85"/>
        <v>#NUM!</v>
      </c>
      <c r="W453" s="7" t="str">
        <f t="shared" si="93"/>
        <v/>
      </c>
      <c r="X453" s="12" t="e">
        <f t="shared" si="86"/>
        <v>#NUM!</v>
      </c>
      <c r="Y453" s="7" t="e">
        <f t="shared" si="95"/>
        <v>#NUM!</v>
      </c>
      <c r="Z453" s="7" t="str">
        <f t="shared" si="96"/>
        <v/>
      </c>
      <c r="AA453" s="11" t="e">
        <f t="shared" si="94"/>
        <v>#NUM!</v>
      </c>
      <c r="AB453" s="14" t="e">
        <f t="shared" si="87"/>
        <v>#NUM!</v>
      </c>
      <c r="AC453" s="11" t="e">
        <f t="shared" si="88"/>
        <v>#NUM!</v>
      </c>
      <c r="AD453" s="14" t="e">
        <f t="shared" si="89"/>
        <v>#NUM!</v>
      </c>
      <c r="AE453" s="11" t="e">
        <f t="shared" si="98"/>
        <v>#NUM!</v>
      </c>
      <c r="AF453" s="14" t="e">
        <f t="shared" si="90"/>
        <v>#NUM!</v>
      </c>
      <c r="AG453" s="11" t="e">
        <f t="shared" si="91"/>
        <v>#NUM!</v>
      </c>
      <c r="AH453" s="11" t="e">
        <f t="shared" si="97"/>
        <v>#NUM!</v>
      </c>
    </row>
    <row r="454" spans="1:34">
      <c r="A454" s="86" t="str">
        <f t="shared" si="92"/>
        <v/>
      </c>
      <c r="B454" s="87"/>
      <c r="C454" s="258"/>
      <c r="D454" s="92"/>
      <c r="E454" s="88" t="e">
        <f t="shared" si="85"/>
        <v>#NUM!</v>
      </c>
      <c r="W454" s="7" t="str">
        <f t="shared" si="93"/>
        <v/>
      </c>
      <c r="X454" s="12" t="e">
        <f t="shared" si="86"/>
        <v>#NUM!</v>
      </c>
      <c r="Y454" s="7" t="e">
        <f t="shared" si="95"/>
        <v>#NUM!</v>
      </c>
      <c r="Z454" s="7" t="str">
        <f t="shared" si="96"/>
        <v/>
      </c>
      <c r="AA454" s="11" t="e">
        <f t="shared" si="94"/>
        <v>#NUM!</v>
      </c>
      <c r="AB454" s="14" t="e">
        <f t="shared" si="87"/>
        <v>#NUM!</v>
      </c>
      <c r="AC454" s="11" t="e">
        <f t="shared" si="88"/>
        <v>#NUM!</v>
      </c>
      <c r="AD454" s="14" t="e">
        <f t="shared" si="89"/>
        <v>#NUM!</v>
      </c>
      <c r="AE454" s="11" t="e">
        <f t="shared" si="98"/>
        <v>#NUM!</v>
      </c>
      <c r="AF454" s="14" t="e">
        <f t="shared" si="90"/>
        <v>#NUM!</v>
      </c>
      <c r="AG454" s="11" t="e">
        <f t="shared" si="91"/>
        <v>#NUM!</v>
      </c>
      <c r="AH454" s="11" t="e">
        <f t="shared" si="97"/>
        <v>#NUM!</v>
      </c>
    </row>
    <row r="455" spans="1:34">
      <c r="A455" s="86" t="str">
        <f t="shared" si="92"/>
        <v/>
      </c>
      <c r="B455" s="87"/>
      <c r="C455" s="258"/>
      <c r="D455" s="92"/>
      <c r="E455" s="88" t="e">
        <f t="shared" si="85"/>
        <v>#NUM!</v>
      </c>
      <c r="W455" s="7" t="str">
        <f t="shared" si="93"/>
        <v/>
      </c>
      <c r="X455" s="12" t="e">
        <f t="shared" si="86"/>
        <v>#NUM!</v>
      </c>
      <c r="Y455" s="7" t="e">
        <f t="shared" si="95"/>
        <v>#NUM!</v>
      </c>
      <c r="Z455" s="7" t="str">
        <f t="shared" si="96"/>
        <v/>
      </c>
      <c r="AA455" s="11" t="e">
        <f t="shared" si="94"/>
        <v>#NUM!</v>
      </c>
      <c r="AB455" s="14" t="e">
        <f t="shared" si="87"/>
        <v>#NUM!</v>
      </c>
      <c r="AC455" s="11" t="e">
        <f t="shared" si="88"/>
        <v>#NUM!</v>
      </c>
      <c r="AD455" s="14" t="e">
        <f t="shared" si="89"/>
        <v>#NUM!</v>
      </c>
      <c r="AE455" s="11" t="e">
        <f t="shared" si="98"/>
        <v>#NUM!</v>
      </c>
      <c r="AF455" s="14" t="e">
        <f t="shared" si="90"/>
        <v>#NUM!</v>
      </c>
      <c r="AG455" s="11" t="e">
        <f t="shared" si="91"/>
        <v>#NUM!</v>
      </c>
      <c r="AH455" s="11" t="e">
        <f t="shared" si="97"/>
        <v>#NUM!</v>
      </c>
    </row>
    <row r="456" spans="1:34">
      <c r="A456" s="86" t="str">
        <f t="shared" si="92"/>
        <v/>
      </c>
      <c r="B456" s="87"/>
      <c r="C456" s="258"/>
      <c r="D456" s="92"/>
      <c r="E456" s="88" t="e">
        <f t="shared" si="85"/>
        <v>#NUM!</v>
      </c>
      <c r="W456" s="7" t="str">
        <f t="shared" si="93"/>
        <v/>
      </c>
      <c r="X456" s="12" t="e">
        <f t="shared" si="86"/>
        <v>#NUM!</v>
      </c>
      <c r="Y456" s="7" t="e">
        <f t="shared" si="95"/>
        <v>#NUM!</v>
      </c>
      <c r="Z456" s="7" t="str">
        <f t="shared" si="96"/>
        <v/>
      </c>
      <c r="AA456" s="11" t="e">
        <f t="shared" si="94"/>
        <v>#NUM!</v>
      </c>
      <c r="AB456" s="14" t="e">
        <f t="shared" si="87"/>
        <v>#NUM!</v>
      </c>
      <c r="AC456" s="11" t="e">
        <f t="shared" si="88"/>
        <v>#NUM!</v>
      </c>
      <c r="AD456" s="14" t="e">
        <f t="shared" si="89"/>
        <v>#NUM!</v>
      </c>
      <c r="AE456" s="11" t="e">
        <f t="shared" si="98"/>
        <v>#NUM!</v>
      </c>
      <c r="AF456" s="14" t="e">
        <f t="shared" si="90"/>
        <v>#NUM!</v>
      </c>
      <c r="AG456" s="11" t="e">
        <f t="shared" si="91"/>
        <v>#NUM!</v>
      </c>
      <c r="AH456" s="11" t="e">
        <f t="shared" si="97"/>
        <v>#NUM!</v>
      </c>
    </row>
    <row r="457" spans="1:34">
      <c r="A457" s="86" t="str">
        <f t="shared" si="92"/>
        <v/>
      </c>
      <c r="B457" s="87"/>
      <c r="C457" s="258"/>
      <c r="D457" s="92"/>
      <c r="E457" s="88" t="e">
        <f t="shared" ref="E457:E508" si="99">IF(OR(A457="",AA457=1),"",D457)</f>
        <v>#NUM!</v>
      </c>
      <c r="W457" s="7" t="str">
        <f t="shared" si="93"/>
        <v/>
      </c>
      <c r="X457" s="12" t="e">
        <f t="shared" ref="X457:X508" si="100">IF(OR(A457="",AA457=1),"",D457)</f>
        <v>#NUM!</v>
      </c>
      <c r="Y457" s="7" t="e">
        <f t="shared" si="95"/>
        <v>#NUM!</v>
      </c>
      <c r="Z457" s="7" t="str">
        <f t="shared" si="96"/>
        <v/>
      </c>
      <c r="AA457" s="11" t="e">
        <f t="shared" si="94"/>
        <v>#NUM!</v>
      </c>
      <c r="AB457" s="14" t="e">
        <f t="shared" ref="AB457:AB508" si="101">IF(AA457=1,D457,-1)</f>
        <v>#NUM!</v>
      </c>
      <c r="AC457" s="11" t="e">
        <f t="shared" ref="AC457:AC508" si="102">IF(OR(A457="",AA457=1,ABS(D457-$L$11)&lt;=3*$AI$22),"",1)</f>
        <v>#NUM!</v>
      </c>
      <c r="AD457" s="14" t="e">
        <f t="shared" ref="AD457:AD508" si="103">IF(AC457=1,D457,-1)</f>
        <v>#NUM!</v>
      </c>
      <c r="AE457" s="11" t="e">
        <f t="shared" si="98"/>
        <v>#NUM!</v>
      </c>
      <c r="AF457" s="14" t="e">
        <f t="shared" ref="AF457:AF508" si="104">IF(AE457=1,D457,-1)</f>
        <v>#NUM!</v>
      </c>
      <c r="AG457" s="11" t="e">
        <f t="shared" ref="AG457:AG508" si="105">IF(E457="",0,(E457-$L$11)/ABS(E457-$L$11))</f>
        <v>#NUM!</v>
      </c>
      <c r="AH457" s="11" t="e">
        <f t="shared" si="97"/>
        <v>#NUM!</v>
      </c>
    </row>
    <row r="458" spans="1:34">
      <c r="A458" s="86" t="str">
        <f t="shared" ref="A458:A508" si="106">IF(ISNUMBER(D458),A457+1,"")</f>
        <v/>
      </c>
      <c r="B458" s="87"/>
      <c r="C458" s="258"/>
      <c r="D458" s="92"/>
      <c r="E458" s="88" t="e">
        <f t="shared" si="99"/>
        <v>#NUM!</v>
      </c>
      <c r="W458" s="7" t="str">
        <f t="shared" ref="W458:W508" si="107">IF(AND(ISNUMBER(D458),ISNUMBER(D457)),ABS(D457-D458),"")</f>
        <v/>
      </c>
      <c r="X458" s="12" t="e">
        <f t="shared" si="100"/>
        <v>#NUM!</v>
      </c>
      <c r="Y458" s="7" t="e">
        <f t="shared" si="95"/>
        <v>#NUM!</v>
      </c>
      <c r="Z458" s="7" t="str">
        <f t="shared" si="96"/>
        <v/>
      </c>
      <c r="AA458" s="11" t="e">
        <f t="shared" ref="AA458:AA508" si="108">IF(AND(A458&lt;&gt;"",ABS(D458-$AI$11)&gt;0.4*$J$11),1,"")</f>
        <v>#NUM!</v>
      </c>
      <c r="AB458" s="14" t="e">
        <f t="shared" si="101"/>
        <v>#NUM!</v>
      </c>
      <c r="AC458" s="11" t="e">
        <f t="shared" si="102"/>
        <v>#NUM!</v>
      </c>
      <c r="AD458" s="14" t="e">
        <f t="shared" si="103"/>
        <v>#NUM!</v>
      </c>
      <c r="AE458" s="11" t="e">
        <f t="shared" si="98"/>
        <v>#NUM!</v>
      </c>
      <c r="AF458" s="14" t="e">
        <f t="shared" si="104"/>
        <v>#NUM!</v>
      </c>
      <c r="AG458" s="11" t="e">
        <f t="shared" si="105"/>
        <v>#NUM!</v>
      </c>
      <c r="AH458" s="11" t="e">
        <f t="shared" si="97"/>
        <v>#NUM!</v>
      </c>
    </row>
    <row r="459" spans="1:34">
      <c r="A459" s="86" t="str">
        <f t="shared" si="106"/>
        <v/>
      </c>
      <c r="B459" s="87"/>
      <c r="C459" s="258"/>
      <c r="D459" s="92"/>
      <c r="E459" s="88" t="e">
        <f t="shared" si="99"/>
        <v>#NUM!</v>
      </c>
      <c r="W459" s="7" t="str">
        <f t="shared" si="107"/>
        <v/>
      </c>
      <c r="X459" s="12" t="e">
        <f t="shared" si="100"/>
        <v>#NUM!</v>
      </c>
      <c r="Y459" s="7" t="e">
        <f t="shared" ref="Y459:Y508" si="109">IF(OR(AA458=1,AA459=1),"",W459)</f>
        <v>#NUM!</v>
      </c>
      <c r="Z459" s="7" t="str">
        <f t="shared" ref="Z459:Z508" si="110">IF(AND(ISNUMBER(E459),ISNUMBER(E458)),ABS(E458-E459),"")</f>
        <v/>
      </c>
      <c r="AA459" s="11" t="e">
        <f t="shared" si="108"/>
        <v>#NUM!</v>
      </c>
      <c r="AB459" s="14" t="e">
        <f t="shared" si="101"/>
        <v>#NUM!</v>
      </c>
      <c r="AC459" s="11" t="e">
        <f t="shared" si="102"/>
        <v>#NUM!</v>
      </c>
      <c r="AD459" s="14" t="e">
        <f t="shared" si="103"/>
        <v>#NUM!</v>
      </c>
      <c r="AE459" s="11" t="e">
        <f t="shared" si="98"/>
        <v>#NUM!</v>
      </c>
      <c r="AF459" s="14" t="e">
        <f t="shared" si="104"/>
        <v>#NUM!</v>
      </c>
      <c r="AG459" s="11" t="e">
        <f t="shared" si="105"/>
        <v>#NUM!</v>
      </c>
      <c r="AH459" s="11" t="e">
        <f t="shared" ref="AH459:AH508" si="111">CHOOSE(5+AG458+3*AG459,AH458-1,IF(AH458&lt;0,AH458-1,-1),-1,AH458,AH458,AH458,1,IF(AH458&gt;0,AH458+1,1),AH458+1)</f>
        <v>#NUM!</v>
      </c>
    </row>
    <row r="460" spans="1:34">
      <c r="A460" s="86" t="str">
        <f t="shared" si="106"/>
        <v/>
      </c>
      <c r="B460" s="87"/>
      <c r="C460" s="258"/>
      <c r="D460" s="92"/>
      <c r="E460" s="88" t="e">
        <f t="shared" si="99"/>
        <v>#NUM!</v>
      </c>
      <c r="W460" s="7" t="str">
        <f t="shared" si="107"/>
        <v/>
      </c>
      <c r="X460" s="12" t="e">
        <f t="shared" si="100"/>
        <v>#NUM!</v>
      </c>
      <c r="Y460" s="7" t="e">
        <f t="shared" si="109"/>
        <v>#NUM!</v>
      </c>
      <c r="Z460" s="7" t="str">
        <f t="shared" si="110"/>
        <v/>
      </c>
      <c r="AA460" s="11" t="e">
        <f t="shared" si="108"/>
        <v>#NUM!</v>
      </c>
      <c r="AB460" s="14" t="e">
        <f t="shared" si="101"/>
        <v>#NUM!</v>
      </c>
      <c r="AC460" s="11" t="e">
        <f t="shared" si="102"/>
        <v>#NUM!</v>
      </c>
      <c r="AD460" s="14" t="e">
        <f t="shared" si="103"/>
        <v>#NUM!</v>
      </c>
      <c r="AE460" s="11" t="e">
        <f t="shared" si="98"/>
        <v>#NUM!</v>
      </c>
      <c r="AF460" s="14" t="e">
        <f t="shared" si="104"/>
        <v>#NUM!</v>
      </c>
      <c r="AG460" s="11" t="e">
        <f t="shared" si="105"/>
        <v>#NUM!</v>
      </c>
      <c r="AH460" s="11" t="e">
        <f t="shared" si="111"/>
        <v>#NUM!</v>
      </c>
    </row>
    <row r="461" spans="1:34">
      <c r="A461" s="86" t="str">
        <f t="shared" si="106"/>
        <v/>
      </c>
      <c r="B461" s="87"/>
      <c r="C461" s="258"/>
      <c r="D461" s="92"/>
      <c r="E461" s="88" t="e">
        <f t="shared" si="99"/>
        <v>#NUM!</v>
      </c>
      <c r="W461" s="7" t="str">
        <f t="shared" si="107"/>
        <v/>
      </c>
      <c r="X461" s="12" t="e">
        <f t="shared" si="100"/>
        <v>#NUM!</v>
      </c>
      <c r="Y461" s="7" t="e">
        <f t="shared" si="109"/>
        <v>#NUM!</v>
      </c>
      <c r="Z461" s="7" t="str">
        <f t="shared" si="110"/>
        <v/>
      </c>
      <c r="AA461" s="11" t="e">
        <f t="shared" si="108"/>
        <v>#NUM!</v>
      </c>
      <c r="AB461" s="14" t="e">
        <f t="shared" si="101"/>
        <v>#NUM!</v>
      </c>
      <c r="AC461" s="11" t="e">
        <f t="shared" si="102"/>
        <v>#NUM!</v>
      </c>
      <c r="AD461" s="14" t="e">
        <f t="shared" si="103"/>
        <v>#NUM!</v>
      </c>
      <c r="AE461" s="11" t="e">
        <f t="shared" si="98"/>
        <v>#NUM!</v>
      </c>
      <c r="AF461" s="14" t="e">
        <f t="shared" si="104"/>
        <v>#NUM!</v>
      </c>
      <c r="AG461" s="11" t="e">
        <f t="shared" si="105"/>
        <v>#NUM!</v>
      </c>
      <c r="AH461" s="11" t="e">
        <f t="shared" si="111"/>
        <v>#NUM!</v>
      </c>
    </row>
    <row r="462" spans="1:34">
      <c r="A462" s="86" t="str">
        <f t="shared" si="106"/>
        <v/>
      </c>
      <c r="B462" s="87"/>
      <c r="C462" s="258"/>
      <c r="D462" s="92"/>
      <c r="E462" s="88" t="e">
        <f t="shared" si="99"/>
        <v>#NUM!</v>
      </c>
      <c r="W462" s="7" t="str">
        <f t="shared" si="107"/>
        <v/>
      </c>
      <c r="X462" s="12" t="e">
        <f t="shared" si="100"/>
        <v>#NUM!</v>
      </c>
      <c r="Y462" s="7" t="e">
        <f t="shared" si="109"/>
        <v>#NUM!</v>
      </c>
      <c r="Z462" s="7" t="str">
        <f t="shared" si="110"/>
        <v/>
      </c>
      <c r="AA462" s="11" t="e">
        <f t="shared" si="108"/>
        <v>#NUM!</v>
      </c>
      <c r="AB462" s="14" t="e">
        <f t="shared" si="101"/>
        <v>#NUM!</v>
      </c>
      <c r="AC462" s="11" t="e">
        <f t="shared" si="102"/>
        <v>#NUM!</v>
      </c>
      <c r="AD462" s="14" t="e">
        <f t="shared" si="103"/>
        <v>#NUM!</v>
      </c>
      <c r="AE462" s="11" t="e">
        <f t="shared" si="98"/>
        <v>#NUM!</v>
      </c>
      <c r="AF462" s="14" t="e">
        <f t="shared" si="104"/>
        <v>#NUM!</v>
      </c>
      <c r="AG462" s="11" t="e">
        <f t="shared" si="105"/>
        <v>#NUM!</v>
      </c>
      <c r="AH462" s="11" t="e">
        <f t="shared" si="111"/>
        <v>#NUM!</v>
      </c>
    </row>
    <row r="463" spans="1:34">
      <c r="A463" s="86" t="str">
        <f t="shared" si="106"/>
        <v/>
      </c>
      <c r="B463" s="87"/>
      <c r="C463" s="258"/>
      <c r="D463" s="92"/>
      <c r="E463" s="88" t="e">
        <f t="shared" si="99"/>
        <v>#NUM!</v>
      </c>
      <c r="W463" s="7" t="str">
        <f t="shared" si="107"/>
        <v/>
      </c>
      <c r="X463" s="12" t="e">
        <f t="shared" si="100"/>
        <v>#NUM!</v>
      </c>
      <c r="Y463" s="7" t="e">
        <f t="shared" si="109"/>
        <v>#NUM!</v>
      </c>
      <c r="Z463" s="7" t="str">
        <f t="shared" si="110"/>
        <v/>
      </c>
      <c r="AA463" s="11" t="e">
        <f t="shared" si="108"/>
        <v>#NUM!</v>
      </c>
      <c r="AB463" s="14" t="e">
        <f t="shared" si="101"/>
        <v>#NUM!</v>
      </c>
      <c r="AC463" s="11" t="e">
        <f t="shared" si="102"/>
        <v>#NUM!</v>
      </c>
      <c r="AD463" s="14" t="e">
        <f t="shared" si="103"/>
        <v>#NUM!</v>
      </c>
      <c r="AE463" s="11" t="e">
        <f t="shared" si="98"/>
        <v>#NUM!</v>
      </c>
      <c r="AF463" s="14" t="e">
        <f t="shared" si="104"/>
        <v>#NUM!</v>
      </c>
      <c r="AG463" s="11" t="e">
        <f t="shared" si="105"/>
        <v>#NUM!</v>
      </c>
      <c r="AH463" s="11" t="e">
        <f t="shared" si="111"/>
        <v>#NUM!</v>
      </c>
    </row>
    <row r="464" spans="1:34">
      <c r="A464" s="86" t="str">
        <f t="shared" si="106"/>
        <v/>
      </c>
      <c r="B464" s="87"/>
      <c r="C464" s="258"/>
      <c r="D464" s="92"/>
      <c r="E464" s="88" t="e">
        <f t="shared" si="99"/>
        <v>#NUM!</v>
      </c>
      <c r="W464" s="7" t="str">
        <f t="shared" si="107"/>
        <v/>
      </c>
      <c r="X464" s="12" t="e">
        <f t="shared" si="100"/>
        <v>#NUM!</v>
      </c>
      <c r="Y464" s="7" t="e">
        <f t="shared" si="109"/>
        <v>#NUM!</v>
      </c>
      <c r="Z464" s="7" t="str">
        <f t="shared" si="110"/>
        <v/>
      </c>
      <c r="AA464" s="11" t="e">
        <f t="shared" si="108"/>
        <v>#NUM!</v>
      </c>
      <c r="AB464" s="14" t="e">
        <f t="shared" si="101"/>
        <v>#NUM!</v>
      </c>
      <c r="AC464" s="11" t="e">
        <f t="shared" si="102"/>
        <v>#NUM!</v>
      </c>
      <c r="AD464" s="14" t="e">
        <f t="shared" si="103"/>
        <v>#NUM!</v>
      </c>
      <c r="AE464" s="11" t="e">
        <f t="shared" si="98"/>
        <v>#NUM!</v>
      </c>
      <c r="AF464" s="14" t="e">
        <f t="shared" si="104"/>
        <v>#NUM!</v>
      </c>
      <c r="AG464" s="11" t="e">
        <f t="shared" si="105"/>
        <v>#NUM!</v>
      </c>
      <c r="AH464" s="11" t="e">
        <f t="shared" si="111"/>
        <v>#NUM!</v>
      </c>
    </row>
    <row r="465" spans="1:34">
      <c r="A465" s="86" t="str">
        <f t="shared" si="106"/>
        <v/>
      </c>
      <c r="B465" s="87"/>
      <c r="C465" s="258"/>
      <c r="D465" s="92"/>
      <c r="E465" s="88" t="e">
        <f t="shared" si="99"/>
        <v>#NUM!</v>
      </c>
      <c r="W465" s="7" t="str">
        <f t="shared" si="107"/>
        <v/>
      </c>
      <c r="X465" s="12" t="e">
        <f t="shared" si="100"/>
        <v>#NUM!</v>
      </c>
      <c r="Y465" s="7" t="e">
        <f t="shared" si="109"/>
        <v>#NUM!</v>
      </c>
      <c r="Z465" s="7" t="str">
        <f t="shared" si="110"/>
        <v/>
      </c>
      <c r="AA465" s="11" t="e">
        <f t="shared" si="108"/>
        <v>#NUM!</v>
      </c>
      <c r="AB465" s="14" t="e">
        <f t="shared" si="101"/>
        <v>#NUM!</v>
      </c>
      <c r="AC465" s="11" t="e">
        <f t="shared" si="102"/>
        <v>#NUM!</v>
      </c>
      <c r="AD465" s="14" t="e">
        <f t="shared" si="103"/>
        <v>#NUM!</v>
      </c>
      <c r="AE465" s="11" t="e">
        <f t="shared" si="98"/>
        <v>#NUM!</v>
      </c>
      <c r="AF465" s="14" t="e">
        <f t="shared" si="104"/>
        <v>#NUM!</v>
      </c>
      <c r="AG465" s="11" t="e">
        <f t="shared" si="105"/>
        <v>#NUM!</v>
      </c>
      <c r="AH465" s="11" t="e">
        <f t="shared" si="111"/>
        <v>#NUM!</v>
      </c>
    </row>
    <row r="466" spans="1:34">
      <c r="A466" s="86" t="str">
        <f t="shared" si="106"/>
        <v/>
      </c>
      <c r="B466" s="87"/>
      <c r="C466" s="258"/>
      <c r="D466" s="92"/>
      <c r="E466" s="88" t="e">
        <f t="shared" si="99"/>
        <v>#NUM!</v>
      </c>
      <c r="W466" s="7" t="str">
        <f t="shared" si="107"/>
        <v/>
      </c>
      <c r="X466" s="12" t="e">
        <f t="shared" si="100"/>
        <v>#NUM!</v>
      </c>
      <c r="Y466" s="7" t="e">
        <f t="shared" si="109"/>
        <v>#NUM!</v>
      </c>
      <c r="Z466" s="7" t="str">
        <f t="shared" si="110"/>
        <v/>
      </c>
      <c r="AA466" s="11" t="e">
        <f t="shared" si="108"/>
        <v>#NUM!</v>
      </c>
      <c r="AB466" s="14" t="e">
        <f t="shared" si="101"/>
        <v>#NUM!</v>
      </c>
      <c r="AC466" s="11" t="e">
        <f t="shared" si="102"/>
        <v>#NUM!</v>
      </c>
      <c r="AD466" s="14" t="e">
        <f t="shared" si="103"/>
        <v>#NUM!</v>
      </c>
      <c r="AE466" s="11" t="e">
        <f t="shared" si="98"/>
        <v>#NUM!</v>
      </c>
      <c r="AF466" s="14" t="e">
        <f t="shared" si="104"/>
        <v>#NUM!</v>
      </c>
      <c r="AG466" s="11" t="e">
        <f t="shared" si="105"/>
        <v>#NUM!</v>
      </c>
      <c r="AH466" s="11" t="e">
        <f t="shared" si="111"/>
        <v>#NUM!</v>
      </c>
    </row>
    <row r="467" spans="1:34">
      <c r="A467" s="86" t="str">
        <f t="shared" si="106"/>
        <v/>
      </c>
      <c r="B467" s="87"/>
      <c r="C467" s="258"/>
      <c r="D467" s="92"/>
      <c r="E467" s="88" t="e">
        <f t="shared" si="99"/>
        <v>#NUM!</v>
      </c>
      <c r="W467" s="7" t="str">
        <f t="shared" si="107"/>
        <v/>
      </c>
      <c r="X467" s="12" t="e">
        <f t="shared" si="100"/>
        <v>#NUM!</v>
      </c>
      <c r="Y467" s="7" t="e">
        <f t="shared" si="109"/>
        <v>#NUM!</v>
      </c>
      <c r="Z467" s="7" t="str">
        <f t="shared" si="110"/>
        <v/>
      </c>
      <c r="AA467" s="11" t="e">
        <f t="shared" si="108"/>
        <v>#NUM!</v>
      </c>
      <c r="AB467" s="14" t="e">
        <f t="shared" si="101"/>
        <v>#NUM!</v>
      </c>
      <c r="AC467" s="11" t="e">
        <f t="shared" si="102"/>
        <v>#NUM!</v>
      </c>
      <c r="AD467" s="14" t="e">
        <f t="shared" si="103"/>
        <v>#NUM!</v>
      </c>
      <c r="AE467" s="11" t="e">
        <f t="shared" si="98"/>
        <v>#NUM!</v>
      </c>
      <c r="AF467" s="14" t="e">
        <f t="shared" si="104"/>
        <v>#NUM!</v>
      </c>
      <c r="AG467" s="11" t="e">
        <f t="shared" si="105"/>
        <v>#NUM!</v>
      </c>
      <c r="AH467" s="11" t="e">
        <f t="shared" si="111"/>
        <v>#NUM!</v>
      </c>
    </row>
    <row r="468" spans="1:34">
      <c r="A468" s="86" t="str">
        <f t="shared" si="106"/>
        <v/>
      </c>
      <c r="B468" s="87"/>
      <c r="C468" s="258"/>
      <c r="D468" s="92"/>
      <c r="E468" s="88" t="e">
        <f t="shared" si="99"/>
        <v>#NUM!</v>
      </c>
      <c r="W468" s="7" t="str">
        <f t="shared" si="107"/>
        <v/>
      </c>
      <c r="X468" s="12" t="e">
        <f t="shared" si="100"/>
        <v>#NUM!</v>
      </c>
      <c r="Y468" s="7" t="e">
        <f t="shared" si="109"/>
        <v>#NUM!</v>
      </c>
      <c r="Z468" s="7" t="str">
        <f t="shared" si="110"/>
        <v/>
      </c>
      <c r="AA468" s="11" t="e">
        <f t="shared" si="108"/>
        <v>#NUM!</v>
      </c>
      <c r="AB468" s="14" t="e">
        <f t="shared" si="101"/>
        <v>#NUM!</v>
      </c>
      <c r="AC468" s="11" t="e">
        <f t="shared" si="102"/>
        <v>#NUM!</v>
      </c>
      <c r="AD468" s="14" t="e">
        <f t="shared" si="103"/>
        <v>#NUM!</v>
      </c>
      <c r="AE468" s="11" t="e">
        <f t="shared" si="98"/>
        <v>#NUM!</v>
      </c>
      <c r="AF468" s="14" t="e">
        <f t="shared" si="104"/>
        <v>#NUM!</v>
      </c>
      <c r="AG468" s="11" t="e">
        <f t="shared" si="105"/>
        <v>#NUM!</v>
      </c>
      <c r="AH468" s="11" t="e">
        <f t="shared" si="111"/>
        <v>#NUM!</v>
      </c>
    </row>
    <row r="469" spans="1:34">
      <c r="A469" s="86" t="str">
        <f t="shared" si="106"/>
        <v/>
      </c>
      <c r="B469" s="87"/>
      <c r="C469" s="258"/>
      <c r="D469" s="92"/>
      <c r="E469" s="88" t="e">
        <f t="shared" si="99"/>
        <v>#NUM!</v>
      </c>
      <c r="W469" s="7" t="str">
        <f t="shared" si="107"/>
        <v/>
      </c>
      <c r="X469" s="12" t="e">
        <f t="shared" si="100"/>
        <v>#NUM!</v>
      </c>
      <c r="Y469" s="7" t="e">
        <f t="shared" si="109"/>
        <v>#NUM!</v>
      </c>
      <c r="Z469" s="7" t="str">
        <f t="shared" si="110"/>
        <v/>
      </c>
      <c r="AA469" s="11" t="e">
        <f t="shared" si="108"/>
        <v>#NUM!</v>
      </c>
      <c r="AB469" s="14" t="e">
        <f t="shared" si="101"/>
        <v>#NUM!</v>
      </c>
      <c r="AC469" s="11" t="e">
        <f t="shared" si="102"/>
        <v>#NUM!</v>
      </c>
      <c r="AD469" s="14" t="e">
        <f t="shared" si="103"/>
        <v>#NUM!</v>
      </c>
      <c r="AE469" s="11" t="e">
        <f t="shared" si="98"/>
        <v>#NUM!</v>
      </c>
      <c r="AF469" s="14" t="e">
        <f t="shared" si="104"/>
        <v>#NUM!</v>
      </c>
      <c r="AG469" s="11" t="e">
        <f t="shared" si="105"/>
        <v>#NUM!</v>
      </c>
      <c r="AH469" s="11" t="e">
        <f t="shared" si="111"/>
        <v>#NUM!</v>
      </c>
    </row>
    <row r="470" spans="1:34">
      <c r="A470" s="86" t="str">
        <f t="shared" si="106"/>
        <v/>
      </c>
      <c r="B470" s="87"/>
      <c r="C470" s="258"/>
      <c r="D470" s="92"/>
      <c r="E470" s="88" t="e">
        <f t="shared" si="99"/>
        <v>#NUM!</v>
      </c>
      <c r="W470" s="7" t="str">
        <f t="shared" si="107"/>
        <v/>
      </c>
      <c r="X470" s="12" t="e">
        <f t="shared" si="100"/>
        <v>#NUM!</v>
      </c>
      <c r="Y470" s="7" t="e">
        <f t="shared" si="109"/>
        <v>#NUM!</v>
      </c>
      <c r="Z470" s="7" t="str">
        <f t="shared" si="110"/>
        <v/>
      </c>
      <c r="AA470" s="11" t="e">
        <f t="shared" si="108"/>
        <v>#NUM!</v>
      </c>
      <c r="AB470" s="14" t="e">
        <f t="shared" si="101"/>
        <v>#NUM!</v>
      </c>
      <c r="AC470" s="11" t="e">
        <f t="shared" si="102"/>
        <v>#NUM!</v>
      </c>
      <c r="AD470" s="14" t="e">
        <f t="shared" si="103"/>
        <v>#NUM!</v>
      </c>
      <c r="AE470" s="11" t="e">
        <f t="shared" si="98"/>
        <v>#NUM!</v>
      </c>
      <c r="AF470" s="14" t="e">
        <f t="shared" si="104"/>
        <v>#NUM!</v>
      </c>
      <c r="AG470" s="11" t="e">
        <f t="shared" si="105"/>
        <v>#NUM!</v>
      </c>
      <c r="AH470" s="11" t="e">
        <f t="shared" si="111"/>
        <v>#NUM!</v>
      </c>
    </row>
    <row r="471" spans="1:34">
      <c r="A471" s="86" t="str">
        <f t="shared" si="106"/>
        <v/>
      </c>
      <c r="B471" s="87"/>
      <c r="C471" s="258"/>
      <c r="D471" s="92"/>
      <c r="E471" s="88" t="e">
        <f t="shared" si="99"/>
        <v>#NUM!</v>
      </c>
      <c r="W471" s="7" t="str">
        <f t="shared" si="107"/>
        <v/>
      </c>
      <c r="X471" s="12" t="e">
        <f t="shared" si="100"/>
        <v>#NUM!</v>
      </c>
      <c r="Y471" s="7" t="e">
        <f t="shared" si="109"/>
        <v>#NUM!</v>
      </c>
      <c r="Z471" s="7" t="str">
        <f t="shared" si="110"/>
        <v/>
      </c>
      <c r="AA471" s="11" t="e">
        <f t="shared" si="108"/>
        <v>#NUM!</v>
      </c>
      <c r="AB471" s="14" t="e">
        <f t="shared" si="101"/>
        <v>#NUM!</v>
      </c>
      <c r="AC471" s="11" t="e">
        <f t="shared" si="102"/>
        <v>#NUM!</v>
      </c>
      <c r="AD471" s="14" t="e">
        <f t="shared" si="103"/>
        <v>#NUM!</v>
      </c>
      <c r="AE471" s="11" t="e">
        <f t="shared" si="98"/>
        <v>#NUM!</v>
      </c>
      <c r="AF471" s="14" t="e">
        <f t="shared" si="104"/>
        <v>#NUM!</v>
      </c>
      <c r="AG471" s="11" t="e">
        <f t="shared" si="105"/>
        <v>#NUM!</v>
      </c>
      <c r="AH471" s="11" t="e">
        <f t="shared" si="111"/>
        <v>#NUM!</v>
      </c>
    </row>
    <row r="472" spans="1:34">
      <c r="A472" s="86" t="str">
        <f t="shared" si="106"/>
        <v/>
      </c>
      <c r="B472" s="87"/>
      <c r="C472" s="258"/>
      <c r="D472" s="92"/>
      <c r="E472" s="88" t="e">
        <f t="shared" si="99"/>
        <v>#NUM!</v>
      </c>
      <c r="W472" s="7" t="str">
        <f t="shared" si="107"/>
        <v/>
      </c>
      <c r="X472" s="12" t="e">
        <f t="shared" si="100"/>
        <v>#NUM!</v>
      </c>
      <c r="Y472" s="7" t="e">
        <f t="shared" si="109"/>
        <v>#NUM!</v>
      </c>
      <c r="Z472" s="7" t="str">
        <f t="shared" si="110"/>
        <v/>
      </c>
      <c r="AA472" s="11" t="e">
        <f t="shared" si="108"/>
        <v>#NUM!</v>
      </c>
      <c r="AB472" s="14" t="e">
        <f t="shared" si="101"/>
        <v>#NUM!</v>
      </c>
      <c r="AC472" s="11" t="e">
        <f t="shared" si="102"/>
        <v>#NUM!</v>
      </c>
      <c r="AD472" s="14" t="e">
        <f t="shared" si="103"/>
        <v>#NUM!</v>
      </c>
      <c r="AE472" s="11" t="e">
        <f t="shared" si="98"/>
        <v>#NUM!</v>
      </c>
      <c r="AF472" s="14" t="e">
        <f t="shared" si="104"/>
        <v>#NUM!</v>
      </c>
      <c r="AG472" s="11" t="e">
        <f t="shared" si="105"/>
        <v>#NUM!</v>
      </c>
      <c r="AH472" s="11" t="e">
        <f t="shared" si="111"/>
        <v>#NUM!</v>
      </c>
    </row>
    <row r="473" spans="1:34">
      <c r="A473" s="86" t="str">
        <f t="shared" si="106"/>
        <v/>
      </c>
      <c r="B473" s="87"/>
      <c r="C473" s="258"/>
      <c r="D473" s="92"/>
      <c r="E473" s="88" t="e">
        <f t="shared" si="99"/>
        <v>#NUM!</v>
      </c>
      <c r="W473" s="7" t="str">
        <f t="shared" si="107"/>
        <v/>
      </c>
      <c r="X473" s="12" t="e">
        <f t="shared" si="100"/>
        <v>#NUM!</v>
      </c>
      <c r="Y473" s="7" t="e">
        <f t="shared" si="109"/>
        <v>#NUM!</v>
      </c>
      <c r="Z473" s="7" t="str">
        <f t="shared" si="110"/>
        <v/>
      </c>
      <c r="AA473" s="11" t="e">
        <f t="shared" si="108"/>
        <v>#NUM!</v>
      </c>
      <c r="AB473" s="14" t="e">
        <f t="shared" si="101"/>
        <v>#NUM!</v>
      </c>
      <c r="AC473" s="11" t="e">
        <f t="shared" si="102"/>
        <v>#NUM!</v>
      </c>
      <c r="AD473" s="14" t="e">
        <f t="shared" si="103"/>
        <v>#NUM!</v>
      </c>
      <c r="AE473" s="11" t="e">
        <f t="shared" si="98"/>
        <v>#NUM!</v>
      </c>
      <c r="AF473" s="14" t="e">
        <f t="shared" si="104"/>
        <v>#NUM!</v>
      </c>
      <c r="AG473" s="11" t="e">
        <f t="shared" si="105"/>
        <v>#NUM!</v>
      </c>
      <c r="AH473" s="11" t="e">
        <f t="shared" si="111"/>
        <v>#NUM!</v>
      </c>
    </row>
    <row r="474" spans="1:34">
      <c r="A474" s="86" t="str">
        <f t="shared" si="106"/>
        <v/>
      </c>
      <c r="B474" s="87"/>
      <c r="C474" s="258"/>
      <c r="D474" s="92"/>
      <c r="E474" s="88" t="e">
        <f t="shared" si="99"/>
        <v>#NUM!</v>
      </c>
      <c r="W474" s="7" t="str">
        <f t="shared" si="107"/>
        <v/>
      </c>
      <c r="X474" s="12" t="e">
        <f t="shared" si="100"/>
        <v>#NUM!</v>
      </c>
      <c r="Y474" s="7" t="e">
        <f t="shared" si="109"/>
        <v>#NUM!</v>
      </c>
      <c r="Z474" s="7" t="str">
        <f t="shared" si="110"/>
        <v/>
      </c>
      <c r="AA474" s="11" t="e">
        <f t="shared" si="108"/>
        <v>#NUM!</v>
      </c>
      <c r="AB474" s="14" t="e">
        <f t="shared" si="101"/>
        <v>#NUM!</v>
      </c>
      <c r="AC474" s="11" t="e">
        <f t="shared" si="102"/>
        <v>#NUM!</v>
      </c>
      <c r="AD474" s="14" t="e">
        <f t="shared" si="103"/>
        <v>#NUM!</v>
      </c>
      <c r="AE474" s="11" t="e">
        <f t="shared" si="98"/>
        <v>#NUM!</v>
      </c>
      <c r="AF474" s="14" t="e">
        <f t="shared" si="104"/>
        <v>#NUM!</v>
      </c>
      <c r="AG474" s="11" t="e">
        <f t="shared" si="105"/>
        <v>#NUM!</v>
      </c>
      <c r="AH474" s="11" t="e">
        <f t="shared" si="111"/>
        <v>#NUM!</v>
      </c>
    </row>
    <row r="475" spans="1:34">
      <c r="A475" s="86" t="str">
        <f t="shared" si="106"/>
        <v/>
      </c>
      <c r="B475" s="87"/>
      <c r="C475" s="258"/>
      <c r="D475" s="92"/>
      <c r="E475" s="88" t="e">
        <f t="shared" si="99"/>
        <v>#NUM!</v>
      </c>
      <c r="W475" s="7" t="str">
        <f t="shared" si="107"/>
        <v/>
      </c>
      <c r="X475" s="12" t="e">
        <f t="shared" si="100"/>
        <v>#NUM!</v>
      </c>
      <c r="Y475" s="7" t="e">
        <f t="shared" si="109"/>
        <v>#NUM!</v>
      </c>
      <c r="Z475" s="7" t="str">
        <f t="shared" si="110"/>
        <v/>
      </c>
      <c r="AA475" s="11" t="e">
        <f t="shared" si="108"/>
        <v>#NUM!</v>
      </c>
      <c r="AB475" s="14" t="e">
        <f t="shared" si="101"/>
        <v>#NUM!</v>
      </c>
      <c r="AC475" s="11" t="e">
        <f t="shared" si="102"/>
        <v>#NUM!</v>
      </c>
      <c r="AD475" s="14" t="e">
        <f t="shared" si="103"/>
        <v>#NUM!</v>
      </c>
      <c r="AE475" s="11" t="e">
        <f t="shared" si="98"/>
        <v>#NUM!</v>
      </c>
      <c r="AF475" s="14" t="e">
        <f t="shared" si="104"/>
        <v>#NUM!</v>
      </c>
      <c r="AG475" s="11" t="e">
        <f t="shared" si="105"/>
        <v>#NUM!</v>
      </c>
      <c r="AH475" s="11" t="e">
        <f t="shared" si="111"/>
        <v>#NUM!</v>
      </c>
    </row>
    <row r="476" spans="1:34">
      <c r="A476" s="86" t="str">
        <f t="shared" si="106"/>
        <v/>
      </c>
      <c r="B476" s="87"/>
      <c r="C476" s="258"/>
      <c r="D476" s="92"/>
      <c r="E476" s="88" t="e">
        <f t="shared" si="99"/>
        <v>#NUM!</v>
      </c>
      <c r="W476" s="7" t="str">
        <f t="shared" si="107"/>
        <v/>
      </c>
      <c r="X476" s="12" t="e">
        <f t="shared" si="100"/>
        <v>#NUM!</v>
      </c>
      <c r="Y476" s="7" t="e">
        <f t="shared" si="109"/>
        <v>#NUM!</v>
      </c>
      <c r="Z476" s="7" t="str">
        <f t="shared" si="110"/>
        <v/>
      </c>
      <c r="AA476" s="11" t="e">
        <f t="shared" si="108"/>
        <v>#NUM!</v>
      </c>
      <c r="AB476" s="14" t="e">
        <f t="shared" si="101"/>
        <v>#NUM!</v>
      </c>
      <c r="AC476" s="11" t="e">
        <f t="shared" si="102"/>
        <v>#NUM!</v>
      </c>
      <c r="AD476" s="14" t="e">
        <f t="shared" si="103"/>
        <v>#NUM!</v>
      </c>
      <c r="AE476" s="11" t="e">
        <f t="shared" si="98"/>
        <v>#NUM!</v>
      </c>
      <c r="AF476" s="14" t="e">
        <f t="shared" si="104"/>
        <v>#NUM!</v>
      </c>
      <c r="AG476" s="11" t="e">
        <f t="shared" si="105"/>
        <v>#NUM!</v>
      </c>
      <c r="AH476" s="11" t="e">
        <f t="shared" si="111"/>
        <v>#NUM!</v>
      </c>
    </row>
    <row r="477" spans="1:34">
      <c r="A477" s="86" t="str">
        <f t="shared" si="106"/>
        <v/>
      </c>
      <c r="B477" s="87"/>
      <c r="C477" s="258"/>
      <c r="D477" s="92"/>
      <c r="E477" s="88" t="e">
        <f t="shared" si="99"/>
        <v>#NUM!</v>
      </c>
      <c r="W477" s="7" t="str">
        <f t="shared" si="107"/>
        <v/>
      </c>
      <c r="X477" s="12" t="e">
        <f t="shared" si="100"/>
        <v>#NUM!</v>
      </c>
      <c r="Y477" s="7" t="e">
        <f t="shared" si="109"/>
        <v>#NUM!</v>
      </c>
      <c r="Z477" s="7" t="str">
        <f t="shared" si="110"/>
        <v/>
      </c>
      <c r="AA477" s="11" t="e">
        <f t="shared" si="108"/>
        <v>#NUM!</v>
      </c>
      <c r="AB477" s="14" t="e">
        <f t="shared" si="101"/>
        <v>#NUM!</v>
      </c>
      <c r="AC477" s="11" t="e">
        <f t="shared" si="102"/>
        <v>#NUM!</v>
      </c>
      <c r="AD477" s="14" t="e">
        <f t="shared" si="103"/>
        <v>#NUM!</v>
      </c>
      <c r="AE477" s="11" t="e">
        <f t="shared" si="98"/>
        <v>#NUM!</v>
      </c>
      <c r="AF477" s="14" t="e">
        <f t="shared" si="104"/>
        <v>#NUM!</v>
      </c>
      <c r="AG477" s="11" t="e">
        <f t="shared" si="105"/>
        <v>#NUM!</v>
      </c>
      <c r="AH477" s="11" t="e">
        <f t="shared" si="111"/>
        <v>#NUM!</v>
      </c>
    </row>
    <row r="478" spans="1:34">
      <c r="A478" s="86" t="str">
        <f t="shared" si="106"/>
        <v/>
      </c>
      <c r="B478" s="87"/>
      <c r="C478" s="258"/>
      <c r="D478" s="92"/>
      <c r="E478" s="88" t="e">
        <f t="shared" si="99"/>
        <v>#NUM!</v>
      </c>
      <c r="W478" s="7" t="str">
        <f t="shared" si="107"/>
        <v/>
      </c>
      <c r="X478" s="12" t="e">
        <f t="shared" si="100"/>
        <v>#NUM!</v>
      </c>
      <c r="Y478" s="7" t="e">
        <f t="shared" si="109"/>
        <v>#NUM!</v>
      </c>
      <c r="Z478" s="7" t="str">
        <f t="shared" si="110"/>
        <v/>
      </c>
      <c r="AA478" s="11" t="e">
        <f t="shared" si="108"/>
        <v>#NUM!</v>
      </c>
      <c r="AB478" s="14" t="e">
        <f t="shared" si="101"/>
        <v>#NUM!</v>
      </c>
      <c r="AC478" s="11" t="e">
        <f t="shared" si="102"/>
        <v>#NUM!</v>
      </c>
      <c r="AD478" s="14" t="e">
        <f t="shared" si="103"/>
        <v>#NUM!</v>
      </c>
      <c r="AE478" s="11" t="e">
        <f t="shared" si="98"/>
        <v>#NUM!</v>
      </c>
      <c r="AF478" s="14" t="e">
        <f t="shared" si="104"/>
        <v>#NUM!</v>
      </c>
      <c r="AG478" s="11" t="e">
        <f t="shared" si="105"/>
        <v>#NUM!</v>
      </c>
      <c r="AH478" s="11" t="e">
        <f t="shared" si="111"/>
        <v>#NUM!</v>
      </c>
    </row>
    <row r="479" spans="1:34">
      <c r="A479" s="86" t="str">
        <f t="shared" si="106"/>
        <v/>
      </c>
      <c r="B479" s="87"/>
      <c r="C479" s="258"/>
      <c r="D479" s="92"/>
      <c r="E479" s="88" t="e">
        <f t="shared" si="99"/>
        <v>#NUM!</v>
      </c>
      <c r="W479" s="7" t="str">
        <f t="shared" si="107"/>
        <v/>
      </c>
      <c r="X479" s="12" t="e">
        <f t="shared" si="100"/>
        <v>#NUM!</v>
      </c>
      <c r="Y479" s="7" t="e">
        <f t="shared" si="109"/>
        <v>#NUM!</v>
      </c>
      <c r="Z479" s="7" t="str">
        <f t="shared" si="110"/>
        <v/>
      </c>
      <c r="AA479" s="11" t="e">
        <f t="shared" si="108"/>
        <v>#NUM!</v>
      </c>
      <c r="AB479" s="14" t="e">
        <f t="shared" si="101"/>
        <v>#NUM!</v>
      </c>
      <c r="AC479" s="11" t="e">
        <f t="shared" si="102"/>
        <v>#NUM!</v>
      </c>
      <c r="AD479" s="14" t="e">
        <f t="shared" si="103"/>
        <v>#NUM!</v>
      </c>
      <c r="AE479" s="11" t="e">
        <f t="shared" si="98"/>
        <v>#NUM!</v>
      </c>
      <c r="AF479" s="14" t="e">
        <f t="shared" si="104"/>
        <v>#NUM!</v>
      </c>
      <c r="AG479" s="11" t="e">
        <f t="shared" si="105"/>
        <v>#NUM!</v>
      </c>
      <c r="AH479" s="11" t="e">
        <f t="shared" si="111"/>
        <v>#NUM!</v>
      </c>
    </row>
    <row r="480" spans="1:34">
      <c r="A480" s="86" t="str">
        <f t="shared" si="106"/>
        <v/>
      </c>
      <c r="B480" s="87"/>
      <c r="C480" s="258"/>
      <c r="D480" s="92"/>
      <c r="E480" s="88" t="e">
        <f t="shared" si="99"/>
        <v>#NUM!</v>
      </c>
      <c r="W480" s="7" t="str">
        <f t="shared" si="107"/>
        <v/>
      </c>
      <c r="X480" s="12" t="e">
        <f t="shared" si="100"/>
        <v>#NUM!</v>
      </c>
      <c r="Y480" s="7" t="e">
        <f t="shared" si="109"/>
        <v>#NUM!</v>
      </c>
      <c r="Z480" s="7" t="str">
        <f t="shared" si="110"/>
        <v/>
      </c>
      <c r="AA480" s="11" t="e">
        <f t="shared" si="108"/>
        <v>#NUM!</v>
      </c>
      <c r="AB480" s="14" t="e">
        <f t="shared" si="101"/>
        <v>#NUM!</v>
      </c>
      <c r="AC480" s="11" t="e">
        <f t="shared" si="102"/>
        <v>#NUM!</v>
      </c>
      <c r="AD480" s="14" t="e">
        <f t="shared" si="103"/>
        <v>#NUM!</v>
      </c>
      <c r="AE480" s="11" t="e">
        <f t="shared" si="98"/>
        <v>#NUM!</v>
      </c>
      <c r="AF480" s="14" t="e">
        <f t="shared" si="104"/>
        <v>#NUM!</v>
      </c>
      <c r="AG480" s="11" t="e">
        <f t="shared" si="105"/>
        <v>#NUM!</v>
      </c>
      <c r="AH480" s="11" t="e">
        <f t="shared" si="111"/>
        <v>#NUM!</v>
      </c>
    </row>
    <row r="481" spans="1:34">
      <c r="A481" s="86" t="str">
        <f t="shared" si="106"/>
        <v/>
      </c>
      <c r="B481" s="87"/>
      <c r="C481" s="258"/>
      <c r="D481" s="92"/>
      <c r="E481" s="88" t="e">
        <f t="shared" si="99"/>
        <v>#NUM!</v>
      </c>
      <c r="W481" s="7" t="str">
        <f t="shared" si="107"/>
        <v/>
      </c>
      <c r="X481" s="12" t="e">
        <f t="shared" si="100"/>
        <v>#NUM!</v>
      </c>
      <c r="Y481" s="7" t="e">
        <f t="shared" si="109"/>
        <v>#NUM!</v>
      </c>
      <c r="Z481" s="7" t="str">
        <f t="shared" si="110"/>
        <v/>
      </c>
      <c r="AA481" s="11" t="e">
        <f t="shared" si="108"/>
        <v>#NUM!</v>
      </c>
      <c r="AB481" s="14" t="e">
        <f t="shared" si="101"/>
        <v>#NUM!</v>
      </c>
      <c r="AC481" s="11" t="e">
        <f t="shared" si="102"/>
        <v>#NUM!</v>
      </c>
      <c r="AD481" s="14" t="e">
        <f t="shared" si="103"/>
        <v>#NUM!</v>
      </c>
      <c r="AE481" s="11" t="e">
        <f t="shared" si="98"/>
        <v>#NUM!</v>
      </c>
      <c r="AF481" s="14" t="e">
        <f t="shared" si="104"/>
        <v>#NUM!</v>
      </c>
      <c r="AG481" s="11" t="e">
        <f t="shared" si="105"/>
        <v>#NUM!</v>
      </c>
      <c r="AH481" s="11" t="e">
        <f t="shared" si="111"/>
        <v>#NUM!</v>
      </c>
    </row>
    <row r="482" spans="1:34">
      <c r="A482" s="86" t="str">
        <f t="shared" si="106"/>
        <v/>
      </c>
      <c r="B482" s="87"/>
      <c r="C482" s="258"/>
      <c r="D482" s="92"/>
      <c r="E482" s="88" t="e">
        <f t="shared" si="99"/>
        <v>#NUM!</v>
      </c>
      <c r="W482" s="7" t="str">
        <f t="shared" si="107"/>
        <v/>
      </c>
      <c r="X482" s="12" t="e">
        <f t="shared" si="100"/>
        <v>#NUM!</v>
      </c>
      <c r="Y482" s="7" t="e">
        <f t="shared" si="109"/>
        <v>#NUM!</v>
      </c>
      <c r="Z482" s="7" t="str">
        <f t="shared" si="110"/>
        <v/>
      </c>
      <c r="AA482" s="11" t="e">
        <f t="shared" si="108"/>
        <v>#NUM!</v>
      </c>
      <c r="AB482" s="14" t="e">
        <f t="shared" si="101"/>
        <v>#NUM!</v>
      </c>
      <c r="AC482" s="11" t="e">
        <f t="shared" si="102"/>
        <v>#NUM!</v>
      </c>
      <c r="AD482" s="14" t="e">
        <f t="shared" si="103"/>
        <v>#NUM!</v>
      </c>
      <c r="AE482" s="11" t="e">
        <f t="shared" si="98"/>
        <v>#NUM!</v>
      </c>
      <c r="AF482" s="14" t="e">
        <f t="shared" si="104"/>
        <v>#NUM!</v>
      </c>
      <c r="AG482" s="11" t="e">
        <f t="shared" si="105"/>
        <v>#NUM!</v>
      </c>
      <c r="AH482" s="11" t="e">
        <f t="shared" si="111"/>
        <v>#NUM!</v>
      </c>
    </row>
    <row r="483" spans="1:34">
      <c r="A483" s="86" t="str">
        <f t="shared" si="106"/>
        <v/>
      </c>
      <c r="B483" s="87"/>
      <c r="C483" s="258"/>
      <c r="D483" s="92"/>
      <c r="E483" s="88" t="e">
        <f t="shared" si="99"/>
        <v>#NUM!</v>
      </c>
      <c r="W483" s="7" t="str">
        <f t="shared" si="107"/>
        <v/>
      </c>
      <c r="X483" s="12" t="e">
        <f t="shared" si="100"/>
        <v>#NUM!</v>
      </c>
      <c r="Y483" s="7" t="e">
        <f t="shared" si="109"/>
        <v>#NUM!</v>
      </c>
      <c r="Z483" s="7" t="str">
        <f t="shared" si="110"/>
        <v/>
      </c>
      <c r="AA483" s="11" t="e">
        <f t="shared" si="108"/>
        <v>#NUM!</v>
      </c>
      <c r="AB483" s="14" t="e">
        <f t="shared" si="101"/>
        <v>#NUM!</v>
      </c>
      <c r="AC483" s="11" t="e">
        <f t="shared" si="102"/>
        <v>#NUM!</v>
      </c>
      <c r="AD483" s="14" t="e">
        <f t="shared" si="103"/>
        <v>#NUM!</v>
      </c>
      <c r="AE483" s="11" t="e">
        <f t="shared" si="98"/>
        <v>#NUM!</v>
      </c>
      <c r="AF483" s="14" t="e">
        <f t="shared" si="104"/>
        <v>#NUM!</v>
      </c>
      <c r="AG483" s="11" t="e">
        <f t="shared" si="105"/>
        <v>#NUM!</v>
      </c>
      <c r="AH483" s="11" t="e">
        <f t="shared" si="111"/>
        <v>#NUM!</v>
      </c>
    </row>
    <row r="484" spans="1:34">
      <c r="A484" s="86" t="str">
        <f t="shared" si="106"/>
        <v/>
      </c>
      <c r="B484" s="87"/>
      <c r="C484" s="258"/>
      <c r="D484" s="92"/>
      <c r="E484" s="88" t="e">
        <f t="shared" si="99"/>
        <v>#NUM!</v>
      </c>
      <c r="W484" s="7" t="str">
        <f t="shared" si="107"/>
        <v/>
      </c>
      <c r="X484" s="12" t="e">
        <f t="shared" si="100"/>
        <v>#NUM!</v>
      </c>
      <c r="Y484" s="7" t="e">
        <f t="shared" si="109"/>
        <v>#NUM!</v>
      </c>
      <c r="Z484" s="7" t="str">
        <f t="shared" si="110"/>
        <v/>
      </c>
      <c r="AA484" s="11" t="e">
        <f t="shared" si="108"/>
        <v>#NUM!</v>
      </c>
      <c r="AB484" s="14" t="e">
        <f t="shared" si="101"/>
        <v>#NUM!</v>
      </c>
      <c r="AC484" s="11" t="e">
        <f t="shared" si="102"/>
        <v>#NUM!</v>
      </c>
      <c r="AD484" s="14" t="e">
        <f t="shared" si="103"/>
        <v>#NUM!</v>
      </c>
      <c r="AE484" s="11" t="e">
        <f t="shared" si="98"/>
        <v>#NUM!</v>
      </c>
      <c r="AF484" s="14" t="e">
        <f t="shared" si="104"/>
        <v>#NUM!</v>
      </c>
      <c r="AG484" s="11" t="e">
        <f t="shared" si="105"/>
        <v>#NUM!</v>
      </c>
      <c r="AH484" s="11" t="e">
        <f t="shared" si="111"/>
        <v>#NUM!</v>
      </c>
    </row>
    <row r="485" spans="1:34">
      <c r="A485" s="86" t="str">
        <f t="shared" si="106"/>
        <v/>
      </c>
      <c r="B485" s="87"/>
      <c r="C485" s="258"/>
      <c r="D485" s="92"/>
      <c r="E485" s="88" t="e">
        <f t="shared" si="99"/>
        <v>#NUM!</v>
      </c>
      <c r="W485" s="7" t="str">
        <f t="shared" si="107"/>
        <v/>
      </c>
      <c r="X485" s="12" t="e">
        <f t="shared" si="100"/>
        <v>#NUM!</v>
      </c>
      <c r="Y485" s="7" t="e">
        <f t="shared" si="109"/>
        <v>#NUM!</v>
      </c>
      <c r="Z485" s="7" t="str">
        <f t="shared" si="110"/>
        <v/>
      </c>
      <c r="AA485" s="11" t="e">
        <f t="shared" si="108"/>
        <v>#NUM!</v>
      </c>
      <c r="AB485" s="14" t="e">
        <f t="shared" si="101"/>
        <v>#NUM!</v>
      </c>
      <c r="AC485" s="11" t="e">
        <f t="shared" si="102"/>
        <v>#NUM!</v>
      </c>
      <c r="AD485" s="14" t="e">
        <f t="shared" si="103"/>
        <v>#NUM!</v>
      </c>
      <c r="AE485" s="11" t="e">
        <f t="shared" si="98"/>
        <v>#NUM!</v>
      </c>
      <c r="AF485" s="14" t="e">
        <f t="shared" si="104"/>
        <v>#NUM!</v>
      </c>
      <c r="AG485" s="11" t="e">
        <f t="shared" si="105"/>
        <v>#NUM!</v>
      </c>
      <c r="AH485" s="11" t="e">
        <f t="shared" si="111"/>
        <v>#NUM!</v>
      </c>
    </row>
    <row r="486" spans="1:34">
      <c r="A486" s="86" t="str">
        <f t="shared" si="106"/>
        <v/>
      </c>
      <c r="B486" s="87"/>
      <c r="C486" s="258"/>
      <c r="D486" s="92"/>
      <c r="E486" s="88" t="e">
        <f t="shared" si="99"/>
        <v>#NUM!</v>
      </c>
      <c r="W486" s="7" t="str">
        <f t="shared" si="107"/>
        <v/>
      </c>
      <c r="X486" s="12" t="e">
        <f t="shared" si="100"/>
        <v>#NUM!</v>
      </c>
      <c r="Y486" s="7" t="e">
        <f t="shared" si="109"/>
        <v>#NUM!</v>
      </c>
      <c r="Z486" s="7" t="str">
        <f t="shared" si="110"/>
        <v/>
      </c>
      <c r="AA486" s="11" t="e">
        <f t="shared" si="108"/>
        <v>#NUM!</v>
      </c>
      <c r="AB486" s="14" t="e">
        <f t="shared" si="101"/>
        <v>#NUM!</v>
      </c>
      <c r="AC486" s="11" t="e">
        <f t="shared" si="102"/>
        <v>#NUM!</v>
      </c>
      <c r="AD486" s="14" t="e">
        <f t="shared" si="103"/>
        <v>#NUM!</v>
      </c>
      <c r="AE486" s="11" t="e">
        <f t="shared" si="98"/>
        <v>#NUM!</v>
      </c>
      <c r="AF486" s="14" t="e">
        <f t="shared" si="104"/>
        <v>#NUM!</v>
      </c>
      <c r="AG486" s="11" t="e">
        <f t="shared" si="105"/>
        <v>#NUM!</v>
      </c>
      <c r="AH486" s="11" t="e">
        <f t="shared" si="111"/>
        <v>#NUM!</v>
      </c>
    </row>
    <row r="487" spans="1:34">
      <c r="A487" s="86" t="str">
        <f t="shared" si="106"/>
        <v/>
      </c>
      <c r="B487" s="87"/>
      <c r="C487" s="258"/>
      <c r="D487" s="92"/>
      <c r="E487" s="88" t="e">
        <f t="shared" si="99"/>
        <v>#NUM!</v>
      </c>
      <c r="W487" s="7" t="str">
        <f t="shared" si="107"/>
        <v/>
      </c>
      <c r="X487" s="12" t="e">
        <f t="shared" si="100"/>
        <v>#NUM!</v>
      </c>
      <c r="Y487" s="7" t="e">
        <f t="shared" si="109"/>
        <v>#NUM!</v>
      </c>
      <c r="Z487" s="7" t="str">
        <f t="shared" si="110"/>
        <v/>
      </c>
      <c r="AA487" s="11" t="e">
        <f t="shared" si="108"/>
        <v>#NUM!</v>
      </c>
      <c r="AB487" s="14" t="e">
        <f t="shared" si="101"/>
        <v>#NUM!</v>
      </c>
      <c r="AC487" s="11" t="e">
        <f t="shared" si="102"/>
        <v>#NUM!</v>
      </c>
      <c r="AD487" s="14" t="e">
        <f t="shared" si="103"/>
        <v>#NUM!</v>
      </c>
      <c r="AE487" s="11" t="e">
        <f t="shared" si="98"/>
        <v>#NUM!</v>
      </c>
      <c r="AF487" s="14" t="e">
        <f t="shared" si="104"/>
        <v>#NUM!</v>
      </c>
      <c r="AG487" s="11" t="e">
        <f t="shared" si="105"/>
        <v>#NUM!</v>
      </c>
      <c r="AH487" s="11" t="e">
        <f t="shared" si="111"/>
        <v>#NUM!</v>
      </c>
    </row>
    <row r="488" spans="1:34">
      <c r="A488" s="86" t="str">
        <f t="shared" si="106"/>
        <v/>
      </c>
      <c r="B488" s="87"/>
      <c r="C488" s="258"/>
      <c r="D488" s="92"/>
      <c r="E488" s="88" t="e">
        <f t="shared" si="99"/>
        <v>#NUM!</v>
      </c>
      <c r="W488" s="7" t="str">
        <f t="shared" si="107"/>
        <v/>
      </c>
      <c r="X488" s="12" t="e">
        <f t="shared" si="100"/>
        <v>#NUM!</v>
      </c>
      <c r="Y488" s="7" t="e">
        <f t="shared" si="109"/>
        <v>#NUM!</v>
      </c>
      <c r="Z488" s="7" t="str">
        <f t="shared" si="110"/>
        <v/>
      </c>
      <c r="AA488" s="11" t="e">
        <f t="shared" si="108"/>
        <v>#NUM!</v>
      </c>
      <c r="AB488" s="14" t="e">
        <f t="shared" si="101"/>
        <v>#NUM!</v>
      </c>
      <c r="AC488" s="11" t="e">
        <f t="shared" si="102"/>
        <v>#NUM!</v>
      </c>
      <c r="AD488" s="14" t="e">
        <f t="shared" si="103"/>
        <v>#NUM!</v>
      </c>
      <c r="AE488" s="11" t="e">
        <f t="shared" si="98"/>
        <v>#NUM!</v>
      </c>
      <c r="AF488" s="14" t="e">
        <f t="shared" si="104"/>
        <v>#NUM!</v>
      </c>
      <c r="AG488" s="11" t="e">
        <f t="shared" si="105"/>
        <v>#NUM!</v>
      </c>
      <c r="AH488" s="11" t="e">
        <f t="shared" si="111"/>
        <v>#NUM!</v>
      </c>
    </row>
    <row r="489" spans="1:34">
      <c r="A489" s="86" t="str">
        <f t="shared" si="106"/>
        <v/>
      </c>
      <c r="B489" s="87"/>
      <c r="C489" s="258"/>
      <c r="D489" s="92"/>
      <c r="E489" s="88" t="e">
        <f t="shared" si="99"/>
        <v>#NUM!</v>
      </c>
      <c r="W489" s="7" t="str">
        <f t="shared" si="107"/>
        <v/>
      </c>
      <c r="X489" s="12" t="e">
        <f t="shared" si="100"/>
        <v>#NUM!</v>
      </c>
      <c r="Y489" s="7" t="e">
        <f t="shared" si="109"/>
        <v>#NUM!</v>
      </c>
      <c r="Z489" s="7" t="str">
        <f t="shared" si="110"/>
        <v/>
      </c>
      <c r="AA489" s="11" t="e">
        <f t="shared" si="108"/>
        <v>#NUM!</v>
      </c>
      <c r="AB489" s="14" t="e">
        <f t="shared" si="101"/>
        <v>#NUM!</v>
      </c>
      <c r="AC489" s="11" t="e">
        <f t="shared" si="102"/>
        <v>#NUM!</v>
      </c>
      <c r="AD489" s="14" t="e">
        <f t="shared" si="103"/>
        <v>#NUM!</v>
      </c>
      <c r="AE489" s="11" t="e">
        <f t="shared" si="98"/>
        <v>#NUM!</v>
      </c>
      <c r="AF489" s="14" t="e">
        <f t="shared" si="104"/>
        <v>#NUM!</v>
      </c>
      <c r="AG489" s="11" t="e">
        <f t="shared" si="105"/>
        <v>#NUM!</v>
      </c>
      <c r="AH489" s="11" t="e">
        <f t="shared" si="111"/>
        <v>#NUM!</v>
      </c>
    </row>
    <row r="490" spans="1:34">
      <c r="A490" s="86" t="str">
        <f t="shared" si="106"/>
        <v/>
      </c>
      <c r="B490" s="87"/>
      <c r="C490" s="258"/>
      <c r="D490" s="92"/>
      <c r="E490" s="88" t="e">
        <f t="shared" si="99"/>
        <v>#NUM!</v>
      </c>
      <c r="W490" s="7" t="str">
        <f t="shared" si="107"/>
        <v/>
      </c>
      <c r="X490" s="12" t="e">
        <f t="shared" si="100"/>
        <v>#NUM!</v>
      </c>
      <c r="Y490" s="7" t="e">
        <f t="shared" si="109"/>
        <v>#NUM!</v>
      </c>
      <c r="Z490" s="7" t="str">
        <f t="shared" si="110"/>
        <v/>
      </c>
      <c r="AA490" s="11" t="e">
        <f t="shared" si="108"/>
        <v>#NUM!</v>
      </c>
      <c r="AB490" s="14" t="e">
        <f t="shared" si="101"/>
        <v>#NUM!</v>
      </c>
      <c r="AC490" s="11" t="e">
        <f t="shared" si="102"/>
        <v>#NUM!</v>
      </c>
      <c r="AD490" s="14" t="e">
        <f t="shared" si="103"/>
        <v>#NUM!</v>
      </c>
      <c r="AE490" s="11" t="e">
        <f t="shared" ref="AE490:AE508" si="112">IF(AND(ISNUMBER(A490),E490=""),1,"")</f>
        <v>#NUM!</v>
      </c>
      <c r="AF490" s="14" t="e">
        <f t="shared" si="104"/>
        <v>#NUM!</v>
      </c>
      <c r="AG490" s="11" t="e">
        <f t="shared" si="105"/>
        <v>#NUM!</v>
      </c>
      <c r="AH490" s="11" t="e">
        <f t="shared" si="111"/>
        <v>#NUM!</v>
      </c>
    </row>
    <row r="491" spans="1:34">
      <c r="A491" s="86" t="str">
        <f t="shared" si="106"/>
        <v/>
      </c>
      <c r="B491" s="87"/>
      <c r="C491" s="258"/>
      <c r="D491" s="92"/>
      <c r="E491" s="88" t="e">
        <f t="shared" si="99"/>
        <v>#NUM!</v>
      </c>
      <c r="W491" s="7" t="str">
        <f t="shared" si="107"/>
        <v/>
      </c>
      <c r="X491" s="12" t="e">
        <f t="shared" si="100"/>
        <v>#NUM!</v>
      </c>
      <c r="Y491" s="7" t="e">
        <f t="shared" si="109"/>
        <v>#NUM!</v>
      </c>
      <c r="Z491" s="7" t="str">
        <f t="shared" si="110"/>
        <v/>
      </c>
      <c r="AA491" s="11" t="e">
        <f t="shared" si="108"/>
        <v>#NUM!</v>
      </c>
      <c r="AB491" s="14" t="e">
        <f t="shared" si="101"/>
        <v>#NUM!</v>
      </c>
      <c r="AC491" s="11" t="e">
        <f t="shared" si="102"/>
        <v>#NUM!</v>
      </c>
      <c r="AD491" s="14" t="e">
        <f t="shared" si="103"/>
        <v>#NUM!</v>
      </c>
      <c r="AE491" s="11" t="e">
        <f t="shared" si="112"/>
        <v>#NUM!</v>
      </c>
      <c r="AF491" s="14" t="e">
        <f t="shared" si="104"/>
        <v>#NUM!</v>
      </c>
      <c r="AG491" s="11" t="e">
        <f t="shared" si="105"/>
        <v>#NUM!</v>
      </c>
      <c r="AH491" s="11" t="e">
        <f t="shared" si="111"/>
        <v>#NUM!</v>
      </c>
    </row>
    <row r="492" spans="1:34">
      <c r="A492" s="86" t="str">
        <f t="shared" si="106"/>
        <v/>
      </c>
      <c r="B492" s="87"/>
      <c r="C492" s="258"/>
      <c r="D492" s="92"/>
      <c r="E492" s="88" t="e">
        <f t="shared" si="99"/>
        <v>#NUM!</v>
      </c>
      <c r="W492" s="7" t="str">
        <f t="shared" si="107"/>
        <v/>
      </c>
      <c r="X492" s="12" t="e">
        <f t="shared" si="100"/>
        <v>#NUM!</v>
      </c>
      <c r="Y492" s="7" t="e">
        <f t="shared" si="109"/>
        <v>#NUM!</v>
      </c>
      <c r="Z492" s="7" t="str">
        <f t="shared" si="110"/>
        <v/>
      </c>
      <c r="AA492" s="11" t="e">
        <f t="shared" si="108"/>
        <v>#NUM!</v>
      </c>
      <c r="AB492" s="14" t="e">
        <f t="shared" si="101"/>
        <v>#NUM!</v>
      </c>
      <c r="AC492" s="11" t="e">
        <f t="shared" si="102"/>
        <v>#NUM!</v>
      </c>
      <c r="AD492" s="14" t="e">
        <f t="shared" si="103"/>
        <v>#NUM!</v>
      </c>
      <c r="AE492" s="11" t="e">
        <f t="shared" si="112"/>
        <v>#NUM!</v>
      </c>
      <c r="AF492" s="14" t="e">
        <f t="shared" si="104"/>
        <v>#NUM!</v>
      </c>
      <c r="AG492" s="11" t="e">
        <f t="shared" si="105"/>
        <v>#NUM!</v>
      </c>
      <c r="AH492" s="11" t="e">
        <f t="shared" si="111"/>
        <v>#NUM!</v>
      </c>
    </row>
    <row r="493" spans="1:34">
      <c r="A493" s="86" t="str">
        <f t="shared" si="106"/>
        <v/>
      </c>
      <c r="B493" s="87"/>
      <c r="C493" s="258"/>
      <c r="D493" s="92"/>
      <c r="E493" s="88" t="e">
        <f t="shared" si="99"/>
        <v>#NUM!</v>
      </c>
      <c r="W493" s="7" t="str">
        <f t="shared" si="107"/>
        <v/>
      </c>
      <c r="X493" s="12" t="e">
        <f t="shared" si="100"/>
        <v>#NUM!</v>
      </c>
      <c r="Y493" s="7" t="e">
        <f t="shared" si="109"/>
        <v>#NUM!</v>
      </c>
      <c r="Z493" s="7" t="str">
        <f t="shared" si="110"/>
        <v/>
      </c>
      <c r="AA493" s="11" t="e">
        <f t="shared" si="108"/>
        <v>#NUM!</v>
      </c>
      <c r="AB493" s="14" t="e">
        <f t="shared" si="101"/>
        <v>#NUM!</v>
      </c>
      <c r="AC493" s="11" t="e">
        <f t="shared" si="102"/>
        <v>#NUM!</v>
      </c>
      <c r="AD493" s="14" t="e">
        <f t="shared" si="103"/>
        <v>#NUM!</v>
      </c>
      <c r="AE493" s="11" t="e">
        <f t="shared" si="112"/>
        <v>#NUM!</v>
      </c>
      <c r="AF493" s="14" t="e">
        <f t="shared" si="104"/>
        <v>#NUM!</v>
      </c>
      <c r="AG493" s="11" t="e">
        <f t="shared" si="105"/>
        <v>#NUM!</v>
      </c>
      <c r="AH493" s="11" t="e">
        <f t="shared" si="111"/>
        <v>#NUM!</v>
      </c>
    </row>
    <row r="494" spans="1:34">
      <c r="A494" s="86" t="str">
        <f t="shared" si="106"/>
        <v/>
      </c>
      <c r="B494" s="87"/>
      <c r="C494" s="258"/>
      <c r="D494" s="92"/>
      <c r="E494" s="88" t="e">
        <f t="shared" si="99"/>
        <v>#NUM!</v>
      </c>
      <c r="W494" s="7" t="str">
        <f t="shared" si="107"/>
        <v/>
      </c>
      <c r="X494" s="12" t="e">
        <f t="shared" si="100"/>
        <v>#NUM!</v>
      </c>
      <c r="Y494" s="7" t="e">
        <f t="shared" si="109"/>
        <v>#NUM!</v>
      </c>
      <c r="Z494" s="7" t="str">
        <f t="shared" si="110"/>
        <v/>
      </c>
      <c r="AA494" s="11" t="e">
        <f t="shared" si="108"/>
        <v>#NUM!</v>
      </c>
      <c r="AB494" s="14" t="e">
        <f t="shared" si="101"/>
        <v>#NUM!</v>
      </c>
      <c r="AC494" s="11" t="e">
        <f t="shared" si="102"/>
        <v>#NUM!</v>
      </c>
      <c r="AD494" s="14" t="e">
        <f t="shared" si="103"/>
        <v>#NUM!</v>
      </c>
      <c r="AE494" s="11" t="e">
        <f t="shared" si="112"/>
        <v>#NUM!</v>
      </c>
      <c r="AF494" s="14" t="e">
        <f t="shared" si="104"/>
        <v>#NUM!</v>
      </c>
      <c r="AG494" s="11" t="e">
        <f t="shared" si="105"/>
        <v>#NUM!</v>
      </c>
      <c r="AH494" s="11" t="e">
        <f t="shared" si="111"/>
        <v>#NUM!</v>
      </c>
    </row>
    <row r="495" spans="1:34">
      <c r="A495" s="86" t="str">
        <f t="shared" si="106"/>
        <v/>
      </c>
      <c r="B495" s="87"/>
      <c r="C495" s="258"/>
      <c r="D495" s="92"/>
      <c r="E495" s="88" t="e">
        <f t="shared" si="99"/>
        <v>#NUM!</v>
      </c>
      <c r="W495" s="7" t="str">
        <f t="shared" si="107"/>
        <v/>
      </c>
      <c r="X495" s="12" t="e">
        <f t="shared" si="100"/>
        <v>#NUM!</v>
      </c>
      <c r="Y495" s="7" t="e">
        <f t="shared" si="109"/>
        <v>#NUM!</v>
      </c>
      <c r="Z495" s="7" t="str">
        <f t="shared" si="110"/>
        <v/>
      </c>
      <c r="AA495" s="11" t="e">
        <f t="shared" si="108"/>
        <v>#NUM!</v>
      </c>
      <c r="AB495" s="14" t="e">
        <f t="shared" si="101"/>
        <v>#NUM!</v>
      </c>
      <c r="AC495" s="11" t="e">
        <f t="shared" si="102"/>
        <v>#NUM!</v>
      </c>
      <c r="AD495" s="14" t="e">
        <f t="shared" si="103"/>
        <v>#NUM!</v>
      </c>
      <c r="AE495" s="11" t="e">
        <f t="shared" si="112"/>
        <v>#NUM!</v>
      </c>
      <c r="AF495" s="14" t="e">
        <f t="shared" si="104"/>
        <v>#NUM!</v>
      </c>
      <c r="AG495" s="11" t="e">
        <f t="shared" si="105"/>
        <v>#NUM!</v>
      </c>
      <c r="AH495" s="11" t="e">
        <f t="shared" si="111"/>
        <v>#NUM!</v>
      </c>
    </row>
    <row r="496" spans="1:34">
      <c r="A496" s="86" t="str">
        <f t="shared" si="106"/>
        <v/>
      </c>
      <c r="B496" s="87"/>
      <c r="C496" s="258"/>
      <c r="D496" s="92"/>
      <c r="E496" s="88" t="e">
        <f t="shared" si="99"/>
        <v>#NUM!</v>
      </c>
      <c r="W496" s="7" t="str">
        <f t="shared" si="107"/>
        <v/>
      </c>
      <c r="X496" s="12" t="e">
        <f t="shared" si="100"/>
        <v>#NUM!</v>
      </c>
      <c r="Y496" s="7" t="e">
        <f t="shared" si="109"/>
        <v>#NUM!</v>
      </c>
      <c r="Z496" s="7" t="str">
        <f t="shared" si="110"/>
        <v/>
      </c>
      <c r="AA496" s="11" t="e">
        <f t="shared" si="108"/>
        <v>#NUM!</v>
      </c>
      <c r="AB496" s="14" t="e">
        <f t="shared" si="101"/>
        <v>#NUM!</v>
      </c>
      <c r="AC496" s="11" t="e">
        <f t="shared" si="102"/>
        <v>#NUM!</v>
      </c>
      <c r="AD496" s="14" t="e">
        <f t="shared" si="103"/>
        <v>#NUM!</v>
      </c>
      <c r="AE496" s="11" t="e">
        <f t="shared" si="112"/>
        <v>#NUM!</v>
      </c>
      <c r="AF496" s="14" t="e">
        <f t="shared" si="104"/>
        <v>#NUM!</v>
      </c>
      <c r="AG496" s="11" t="e">
        <f t="shared" si="105"/>
        <v>#NUM!</v>
      </c>
      <c r="AH496" s="11" t="e">
        <f t="shared" si="111"/>
        <v>#NUM!</v>
      </c>
    </row>
    <row r="497" spans="1:34">
      <c r="A497" s="86" t="str">
        <f t="shared" si="106"/>
        <v/>
      </c>
      <c r="B497" s="87"/>
      <c r="C497" s="258"/>
      <c r="D497" s="92"/>
      <c r="E497" s="88" t="e">
        <f t="shared" si="99"/>
        <v>#NUM!</v>
      </c>
      <c r="W497" s="7" t="str">
        <f t="shared" si="107"/>
        <v/>
      </c>
      <c r="X497" s="12" t="e">
        <f t="shared" si="100"/>
        <v>#NUM!</v>
      </c>
      <c r="Y497" s="7" t="e">
        <f t="shared" si="109"/>
        <v>#NUM!</v>
      </c>
      <c r="Z497" s="7" t="str">
        <f t="shared" si="110"/>
        <v/>
      </c>
      <c r="AA497" s="11" t="e">
        <f t="shared" si="108"/>
        <v>#NUM!</v>
      </c>
      <c r="AB497" s="14" t="e">
        <f t="shared" si="101"/>
        <v>#NUM!</v>
      </c>
      <c r="AC497" s="11" t="e">
        <f t="shared" si="102"/>
        <v>#NUM!</v>
      </c>
      <c r="AD497" s="14" t="e">
        <f t="shared" si="103"/>
        <v>#NUM!</v>
      </c>
      <c r="AE497" s="11" t="e">
        <f t="shared" si="112"/>
        <v>#NUM!</v>
      </c>
      <c r="AF497" s="14" t="e">
        <f t="shared" si="104"/>
        <v>#NUM!</v>
      </c>
      <c r="AG497" s="11" t="e">
        <f t="shared" si="105"/>
        <v>#NUM!</v>
      </c>
      <c r="AH497" s="11" t="e">
        <f t="shared" si="111"/>
        <v>#NUM!</v>
      </c>
    </row>
    <row r="498" spans="1:34">
      <c r="A498" s="86" t="str">
        <f t="shared" si="106"/>
        <v/>
      </c>
      <c r="B498" s="87"/>
      <c r="C498" s="258"/>
      <c r="D498" s="92"/>
      <c r="E498" s="88" t="e">
        <f t="shared" si="99"/>
        <v>#NUM!</v>
      </c>
      <c r="W498" s="7" t="str">
        <f t="shared" si="107"/>
        <v/>
      </c>
      <c r="X498" s="12" t="e">
        <f t="shared" si="100"/>
        <v>#NUM!</v>
      </c>
      <c r="Y498" s="7" t="e">
        <f t="shared" si="109"/>
        <v>#NUM!</v>
      </c>
      <c r="Z498" s="7" t="str">
        <f t="shared" si="110"/>
        <v/>
      </c>
      <c r="AA498" s="11" t="e">
        <f t="shared" si="108"/>
        <v>#NUM!</v>
      </c>
      <c r="AB498" s="14" t="e">
        <f t="shared" si="101"/>
        <v>#NUM!</v>
      </c>
      <c r="AC498" s="11" t="e">
        <f t="shared" si="102"/>
        <v>#NUM!</v>
      </c>
      <c r="AD498" s="14" t="e">
        <f t="shared" si="103"/>
        <v>#NUM!</v>
      </c>
      <c r="AE498" s="11" t="e">
        <f t="shared" si="112"/>
        <v>#NUM!</v>
      </c>
      <c r="AF498" s="14" t="e">
        <f t="shared" si="104"/>
        <v>#NUM!</v>
      </c>
      <c r="AG498" s="11" t="e">
        <f t="shared" si="105"/>
        <v>#NUM!</v>
      </c>
      <c r="AH498" s="11" t="e">
        <f t="shared" si="111"/>
        <v>#NUM!</v>
      </c>
    </row>
    <row r="499" spans="1:34">
      <c r="A499" s="86" t="str">
        <f t="shared" si="106"/>
        <v/>
      </c>
      <c r="B499" s="87"/>
      <c r="C499" s="258"/>
      <c r="D499" s="92"/>
      <c r="E499" s="88" t="e">
        <f t="shared" si="99"/>
        <v>#NUM!</v>
      </c>
      <c r="W499" s="7" t="str">
        <f t="shared" si="107"/>
        <v/>
      </c>
      <c r="X499" s="12" t="e">
        <f t="shared" si="100"/>
        <v>#NUM!</v>
      </c>
      <c r="Y499" s="7" t="e">
        <f t="shared" si="109"/>
        <v>#NUM!</v>
      </c>
      <c r="Z499" s="7" t="str">
        <f t="shared" si="110"/>
        <v/>
      </c>
      <c r="AA499" s="11" t="e">
        <f t="shared" si="108"/>
        <v>#NUM!</v>
      </c>
      <c r="AB499" s="14" t="e">
        <f t="shared" si="101"/>
        <v>#NUM!</v>
      </c>
      <c r="AC499" s="11" t="e">
        <f t="shared" si="102"/>
        <v>#NUM!</v>
      </c>
      <c r="AD499" s="14" t="e">
        <f t="shared" si="103"/>
        <v>#NUM!</v>
      </c>
      <c r="AE499" s="11" t="e">
        <f t="shared" si="112"/>
        <v>#NUM!</v>
      </c>
      <c r="AF499" s="14" t="e">
        <f t="shared" si="104"/>
        <v>#NUM!</v>
      </c>
      <c r="AG499" s="11" t="e">
        <f t="shared" si="105"/>
        <v>#NUM!</v>
      </c>
      <c r="AH499" s="11" t="e">
        <f t="shared" si="111"/>
        <v>#NUM!</v>
      </c>
    </row>
    <row r="500" spans="1:34">
      <c r="A500" s="86" t="str">
        <f t="shared" si="106"/>
        <v/>
      </c>
      <c r="B500" s="87"/>
      <c r="C500" s="258"/>
      <c r="D500" s="92"/>
      <c r="E500" s="88" t="e">
        <f t="shared" si="99"/>
        <v>#NUM!</v>
      </c>
      <c r="W500" s="7" t="str">
        <f t="shared" si="107"/>
        <v/>
      </c>
      <c r="X500" s="12" t="e">
        <f t="shared" si="100"/>
        <v>#NUM!</v>
      </c>
      <c r="Y500" s="7" t="e">
        <f t="shared" si="109"/>
        <v>#NUM!</v>
      </c>
      <c r="Z500" s="7" t="str">
        <f t="shared" si="110"/>
        <v/>
      </c>
      <c r="AA500" s="11" t="e">
        <f t="shared" si="108"/>
        <v>#NUM!</v>
      </c>
      <c r="AB500" s="14" t="e">
        <f t="shared" si="101"/>
        <v>#NUM!</v>
      </c>
      <c r="AC500" s="11" t="e">
        <f t="shared" si="102"/>
        <v>#NUM!</v>
      </c>
      <c r="AD500" s="14" t="e">
        <f t="shared" si="103"/>
        <v>#NUM!</v>
      </c>
      <c r="AE500" s="11" t="e">
        <f t="shared" si="112"/>
        <v>#NUM!</v>
      </c>
      <c r="AF500" s="14" t="e">
        <f t="shared" si="104"/>
        <v>#NUM!</v>
      </c>
      <c r="AG500" s="11" t="e">
        <f t="shared" si="105"/>
        <v>#NUM!</v>
      </c>
      <c r="AH500" s="11" t="e">
        <f t="shared" si="111"/>
        <v>#NUM!</v>
      </c>
    </row>
    <row r="501" spans="1:34">
      <c r="A501" s="86" t="str">
        <f t="shared" si="106"/>
        <v/>
      </c>
      <c r="B501" s="87"/>
      <c r="C501" s="258"/>
      <c r="D501" s="92"/>
      <c r="E501" s="88" t="e">
        <f t="shared" si="99"/>
        <v>#NUM!</v>
      </c>
      <c r="W501" s="7" t="str">
        <f t="shared" si="107"/>
        <v/>
      </c>
      <c r="X501" s="12" t="e">
        <f t="shared" si="100"/>
        <v>#NUM!</v>
      </c>
      <c r="Y501" s="7" t="e">
        <f t="shared" si="109"/>
        <v>#NUM!</v>
      </c>
      <c r="Z501" s="7" t="str">
        <f t="shared" si="110"/>
        <v/>
      </c>
      <c r="AA501" s="11" t="e">
        <f t="shared" si="108"/>
        <v>#NUM!</v>
      </c>
      <c r="AB501" s="14" t="e">
        <f t="shared" si="101"/>
        <v>#NUM!</v>
      </c>
      <c r="AC501" s="11" t="e">
        <f t="shared" si="102"/>
        <v>#NUM!</v>
      </c>
      <c r="AD501" s="14" t="e">
        <f t="shared" si="103"/>
        <v>#NUM!</v>
      </c>
      <c r="AE501" s="11" t="e">
        <f t="shared" si="112"/>
        <v>#NUM!</v>
      </c>
      <c r="AF501" s="14" t="e">
        <f t="shared" si="104"/>
        <v>#NUM!</v>
      </c>
      <c r="AG501" s="11" t="e">
        <f t="shared" si="105"/>
        <v>#NUM!</v>
      </c>
      <c r="AH501" s="11" t="e">
        <f t="shared" si="111"/>
        <v>#NUM!</v>
      </c>
    </row>
    <row r="502" spans="1:34">
      <c r="A502" s="86" t="str">
        <f t="shared" si="106"/>
        <v/>
      </c>
      <c r="B502" s="87"/>
      <c r="C502" s="258"/>
      <c r="D502" s="92"/>
      <c r="E502" s="88" t="e">
        <f t="shared" si="99"/>
        <v>#NUM!</v>
      </c>
      <c r="W502" s="7" t="str">
        <f t="shared" si="107"/>
        <v/>
      </c>
      <c r="X502" s="12" t="e">
        <f t="shared" si="100"/>
        <v>#NUM!</v>
      </c>
      <c r="Y502" s="7" t="e">
        <f t="shared" si="109"/>
        <v>#NUM!</v>
      </c>
      <c r="Z502" s="7" t="str">
        <f t="shared" si="110"/>
        <v/>
      </c>
      <c r="AA502" s="11" t="e">
        <f t="shared" si="108"/>
        <v>#NUM!</v>
      </c>
      <c r="AB502" s="14" t="e">
        <f t="shared" si="101"/>
        <v>#NUM!</v>
      </c>
      <c r="AC502" s="11" t="e">
        <f t="shared" si="102"/>
        <v>#NUM!</v>
      </c>
      <c r="AD502" s="14" t="e">
        <f t="shared" si="103"/>
        <v>#NUM!</v>
      </c>
      <c r="AE502" s="11" t="e">
        <f t="shared" si="112"/>
        <v>#NUM!</v>
      </c>
      <c r="AF502" s="14" t="e">
        <f t="shared" si="104"/>
        <v>#NUM!</v>
      </c>
      <c r="AG502" s="11" t="e">
        <f t="shared" si="105"/>
        <v>#NUM!</v>
      </c>
      <c r="AH502" s="11" t="e">
        <f t="shared" si="111"/>
        <v>#NUM!</v>
      </c>
    </row>
    <row r="503" spans="1:34">
      <c r="A503" s="86" t="str">
        <f t="shared" si="106"/>
        <v/>
      </c>
      <c r="B503" s="87"/>
      <c r="C503" s="258"/>
      <c r="D503" s="92"/>
      <c r="E503" s="88" t="e">
        <f t="shared" si="99"/>
        <v>#NUM!</v>
      </c>
      <c r="W503" s="7" t="str">
        <f t="shared" si="107"/>
        <v/>
      </c>
      <c r="X503" s="12" t="e">
        <f t="shared" si="100"/>
        <v>#NUM!</v>
      </c>
      <c r="Y503" s="7" t="e">
        <f t="shared" si="109"/>
        <v>#NUM!</v>
      </c>
      <c r="Z503" s="7" t="str">
        <f t="shared" si="110"/>
        <v/>
      </c>
      <c r="AA503" s="11" t="e">
        <f t="shared" si="108"/>
        <v>#NUM!</v>
      </c>
      <c r="AB503" s="14" t="e">
        <f t="shared" si="101"/>
        <v>#NUM!</v>
      </c>
      <c r="AC503" s="11" t="e">
        <f t="shared" si="102"/>
        <v>#NUM!</v>
      </c>
      <c r="AD503" s="14" t="e">
        <f t="shared" si="103"/>
        <v>#NUM!</v>
      </c>
      <c r="AE503" s="11" t="e">
        <f t="shared" si="112"/>
        <v>#NUM!</v>
      </c>
      <c r="AF503" s="14" t="e">
        <f t="shared" si="104"/>
        <v>#NUM!</v>
      </c>
      <c r="AG503" s="11" t="e">
        <f t="shared" si="105"/>
        <v>#NUM!</v>
      </c>
      <c r="AH503" s="11" t="e">
        <f t="shared" si="111"/>
        <v>#NUM!</v>
      </c>
    </row>
    <row r="504" spans="1:34">
      <c r="A504" s="86" t="str">
        <f t="shared" si="106"/>
        <v/>
      </c>
      <c r="B504" s="87"/>
      <c r="C504" s="258"/>
      <c r="D504" s="92"/>
      <c r="E504" s="88" t="e">
        <f t="shared" si="99"/>
        <v>#NUM!</v>
      </c>
      <c r="W504" s="7" t="str">
        <f t="shared" si="107"/>
        <v/>
      </c>
      <c r="X504" s="12" t="e">
        <f t="shared" si="100"/>
        <v>#NUM!</v>
      </c>
      <c r="Y504" s="7" t="e">
        <f t="shared" si="109"/>
        <v>#NUM!</v>
      </c>
      <c r="Z504" s="7" t="str">
        <f t="shared" si="110"/>
        <v/>
      </c>
      <c r="AA504" s="11" t="e">
        <f t="shared" si="108"/>
        <v>#NUM!</v>
      </c>
      <c r="AB504" s="14" t="e">
        <f t="shared" si="101"/>
        <v>#NUM!</v>
      </c>
      <c r="AC504" s="11" t="e">
        <f t="shared" si="102"/>
        <v>#NUM!</v>
      </c>
      <c r="AD504" s="14" t="e">
        <f t="shared" si="103"/>
        <v>#NUM!</v>
      </c>
      <c r="AE504" s="11" t="e">
        <f t="shared" si="112"/>
        <v>#NUM!</v>
      </c>
      <c r="AF504" s="14" t="e">
        <f t="shared" si="104"/>
        <v>#NUM!</v>
      </c>
      <c r="AG504" s="11" t="e">
        <f t="shared" si="105"/>
        <v>#NUM!</v>
      </c>
      <c r="AH504" s="11" t="e">
        <f t="shared" si="111"/>
        <v>#NUM!</v>
      </c>
    </row>
    <row r="505" spans="1:34">
      <c r="A505" s="86" t="str">
        <f t="shared" si="106"/>
        <v/>
      </c>
      <c r="B505" s="87"/>
      <c r="C505" s="258"/>
      <c r="D505" s="92"/>
      <c r="E505" s="88" t="e">
        <f t="shared" si="99"/>
        <v>#NUM!</v>
      </c>
      <c r="W505" s="7" t="str">
        <f t="shared" si="107"/>
        <v/>
      </c>
      <c r="X505" s="12" t="e">
        <f t="shared" si="100"/>
        <v>#NUM!</v>
      </c>
      <c r="Y505" s="7" t="e">
        <f t="shared" si="109"/>
        <v>#NUM!</v>
      </c>
      <c r="Z505" s="7" t="str">
        <f t="shared" si="110"/>
        <v/>
      </c>
      <c r="AA505" s="11" t="e">
        <f t="shared" si="108"/>
        <v>#NUM!</v>
      </c>
      <c r="AB505" s="14" t="e">
        <f t="shared" si="101"/>
        <v>#NUM!</v>
      </c>
      <c r="AC505" s="11" t="e">
        <f t="shared" si="102"/>
        <v>#NUM!</v>
      </c>
      <c r="AD505" s="14" t="e">
        <f t="shared" si="103"/>
        <v>#NUM!</v>
      </c>
      <c r="AE505" s="11" t="e">
        <f t="shared" si="112"/>
        <v>#NUM!</v>
      </c>
      <c r="AF505" s="14" t="e">
        <f t="shared" si="104"/>
        <v>#NUM!</v>
      </c>
      <c r="AG505" s="11" t="e">
        <f t="shared" si="105"/>
        <v>#NUM!</v>
      </c>
      <c r="AH505" s="11" t="e">
        <f t="shared" si="111"/>
        <v>#NUM!</v>
      </c>
    </row>
    <row r="506" spans="1:34">
      <c r="A506" s="86" t="str">
        <f t="shared" si="106"/>
        <v/>
      </c>
      <c r="B506" s="87"/>
      <c r="C506" s="258"/>
      <c r="D506" s="92"/>
      <c r="E506" s="88" t="e">
        <f t="shared" si="99"/>
        <v>#NUM!</v>
      </c>
      <c r="W506" s="7" t="str">
        <f t="shared" si="107"/>
        <v/>
      </c>
      <c r="X506" s="12" t="e">
        <f t="shared" si="100"/>
        <v>#NUM!</v>
      </c>
      <c r="Y506" s="7" t="e">
        <f t="shared" si="109"/>
        <v>#NUM!</v>
      </c>
      <c r="Z506" s="7" t="str">
        <f t="shared" si="110"/>
        <v/>
      </c>
      <c r="AA506" s="11" t="e">
        <f t="shared" si="108"/>
        <v>#NUM!</v>
      </c>
      <c r="AB506" s="14" t="e">
        <f t="shared" si="101"/>
        <v>#NUM!</v>
      </c>
      <c r="AC506" s="11" t="e">
        <f t="shared" si="102"/>
        <v>#NUM!</v>
      </c>
      <c r="AD506" s="14" t="e">
        <f t="shared" si="103"/>
        <v>#NUM!</v>
      </c>
      <c r="AE506" s="11" t="e">
        <f t="shared" si="112"/>
        <v>#NUM!</v>
      </c>
      <c r="AF506" s="14" t="e">
        <f t="shared" si="104"/>
        <v>#NUM!</v>
      </c>
      <c r="AG506" s="11" t="e">
        <f t="shared" si="105"/>
        <v>#NUM!</v>
      </c>
      <c r="AH506" s="11" t="e">
        <f t="shared" si="111"/>
        <v>#NUM!</v>
      </c>
    </row>
    <row r="507" spans="1:34">
      <c r="A507" s="86" t="str">
        <f t="shared" si="106"/>
        <v/>
      </c>
      <c r="B507" s="87"/>
      <c r="C507" s="258"/>
      <c r="D507" s="92"/>
      <c r="E507" s="88" t="e">
        <f t="shared" si="99"/>
        <v>#NUM!</v>
      </c>
      <c r="W507" s="7" t="str">
        <f t="shared" si="107"/>
        <v/>
      </c>
      <c r="X507" s="12" t="e">
        <f t="shared" si="100"/>
        <v>#NUM!</v>
      </c>
      <c r="Y507" s="7" t="e">
        <f t="shared" si="109"/>
        <v>#NUM!</v>
      </c>
      <c r="Z507" s="7" t="str">
        <f t="shared" si="110"/>
        <v/>
      </c>
      <c r="AA507" s="11" t="e">
        <f t="shared" si="108"/>
        <v>#NUM!</v>
      </c>
      <c r="AB507" s="14" t="e">
        <f t="shared" si="101"/>
        <v>#NUM!</v>
      </c>
      <c r="AC507" s="11" t="e">
        <f t="shared" si="102"/>
        <v>#NUM!</v>
      </c>
      <c r="AD507" s="14" t="e">
        <f t="shared" si="103"/>
        <v>#NUM!</v>
      </c>
      <c r="AE507" s="11" t="e">
        <f t="shared" si="112"/>
        <v>#NUM!</v>
      </c>
      <c r="AF507" s="14" t="e">
        <f t="shared" si="104"/>
        <v>#NUM!</v>
      </c>
      <c r="AG507" s="11" t="e">
        <f t="shared" si="105"/>
        <v>#NUM!</v>
      </c>
      <c r="AH507" s="11" t="e">
        <f t="shared" si="111"/>
        <v>#NUM!</v>
      </c>
    </row>
    <row r="508" spans="1:34">
      <c r="A508" s="86" t="str">
        <f t="shared" si="106"/>
        <v/>
      </c>
      <c r="B508" s="87"/>
      <c r="C508" s="258"/>
      <c r="D508" s="92"/>
      <c r="E508" s="88" t="e">
        <f t="shared" si="99"/>
        <v>#NUM!</v>
      </c>
      <c r="W508" s="7" t="str">
        <f t="shared" si="107"/>
        <v/>
      </c>
      <c r="X508" s="12" t="e">
        <f t="shared" si="100"/>
        <v>#NUM!</v>
      </c>
      <c r="Y508" s="7" t="e">
        <f t="shared" si="109"/>
        <v>#NUM!</v>
      </c>
      <c r="Z508" s="7" t="str">
        <f t="shared" si="110"/>
        <v/>
      </c>
      <c r="AA508" s="11" t="e">
        <f t="shared" si="108"/>
        <v>#NUM!</v>
      </c>
      <c r="AB508" s="14" t="e">
        <f t="shared" si="101"/>
        <v>#NUM!</v>
      </c>
      <c r="AC508" s="11" t="e">
        <f t="shared" si="102"/>
        <v>#NUM!</v>
      </c>
      <c r="AD508" s="14" t="e">
        <f t="shared" si="103"/>
        <v>#NUM!</v>
      </c>
      <c r="AE508" s="11" t="e">
        <f t="shared" si="112"/>
        <v>#NUM!</v>
      </c>
      <c r="AF508" s="14" t="e">
        <f t="shared" si="104"/>
        <v>#NUM!</v>
      </c>
      <c r="AG508" s="11" t="e">
        <f t="shared" si="105"/>
        <v>#NUM!</v>
      </c>
      <c r="AH508" s="11" t="e">
        <f t="shared" si="111"/>
        <v>#NUM!</v>
      </c>
    </row>
    <row r="509" spans="1:34">
      <c r="A509" s="9" t="s">
        <v>32</v>
      </c>
      <c r="B509" s="9"/>
      <c r="C509" s="9"/>
      <c r="D509" s="13"/>
      <c r="E509" s="93"/>
      <c r="W509" s="13"/>
      <c r="X509" s="13"/>
      <c r="Y509" s="13"/>
      <c r="Z509" s="9"/>
    </row>
  </sheetData>
  <sheetCalcPr fullCalcOnLoad="1"/>
  <mergeCells count="6">
    <mergeCell ref="AS10:AS18"/>
    <mergeCell ref="AU8:AY8"/>
    <mergeCell ref="K8:K9"/>
    <mergeCell ref="J8:J9"/>
    <mergeCell ref="M8:M9"/>
    <mergeCell ref="L8:L9"/>
  </mergeCells>
  <phoneticPr fontId="0" type="noConversion"/>
  <conditionalFormatting sqref="D1:D2 H1 E3:E7 W1:Y7 E510:E65536 W510:Y65536">
    <cfRule type="expression" dxfId="10" priority="1" stopIfTrue="1">
      <formula>$AA1=1</formula>
    </cfRule>
  </conditionalFormatting>
  <conditionalFormatting sqref="D9:D508">
    <cfRule type="expression" dxfId="9" priority="2" stopIfTrue="1">
      <formula>$AA9=1</formula>
    </cfRule>
    <cfRule type="expression" dxfId="8" priority="3" stopIfTrue="1">
      <formula>$AC9=1</formula>
    </cfRule>
  </conditionalFormatting>
  <conditionalFormatting sqref="M18:U18">
    <cfRule type="expression" dxfId="7" priority="4" stopIfTrue="1">
      <formula>$M$16="Entered"</formula>
    </cfRule>
  </conditionalFormatting>
  <conditionalFormatting sqref="H16:K16">
    <cfRule type="expression" dxfId="6" priority="5" stopIfTrue="1">
      <formula>$L$10&lt;20</formula>
    </cfRule>
  </conditionalFormatting>
  <conditionalFormatting sqref="L16">
    <cfRule type="expression" dxfId="5" priority="6" stopIfTrue="1">
      <formula>$L$10&lt;20</formula>
    </cfRule>
  </conditionalFormatting>
  <conditionalFormatting sqref="M16">
    <cfRule type="expression" dxfId="4" priority="7" stopIfTrue="1">
      <formula>$L$10&lt;20</formula>
    </cfRule>
  </conditionalFormatting>
  <conditionalFormatting sqref="G16">
    <cfRule type="expression" dxfId="3" priority="8" stopIfTrue="1">
      <formula>$L$10&lt;20</formula>
    </cfRule>
  </conditionalFormatting>
  <conditionalFormatting sqref="G17">
    <cfRule type="expression" dxfId="2" priority="9" stopIfTrue="1">
      <formula>$L$10&lt;20</formula>
    </cfRule>
  </conditionalFormatting>
  <conditionalFormatting sqref="H17:L17">
    <cfRule type="expression" dxfId="1" priority="10" stopIfTrue="1">
      <formula>$L$10&lt;20</formula>
    </cfRule>
  </conditionalFormatting>
  <conditionalFormatting sqref="M17">
    <cfRule type="expression" dxfId="0" priority="11" stopIfTrue="1">
      <formula>$L$10&lt;20</formula>
    </cfRule>
  </conditionalFormatting>
  <pageMargins left="0.36" right="0.22" top="0.34" bottom="0.52" header="0.24" footer="0.47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5"/>
  <sheetViews>
    <sheetView showGridLines="0" showRowColHeaders="0" workbookViewId="0">
      <selection activeCell="A3" sqref="A3"/>
    </sheetView>
  </sheetViews>
  <sheetFormatPr defaultRowHeight="12.75"/>
  <cols>
    <col min="1" max="1" width="45.7109375" style="129" customWidth="1"/>
    <col min="2" max="16384" width="9.140625" style="129"/>
  </cols>
  <sheetData>
    <row r="1" spans="1:9" customFormat="1" ht="39" customHeight="1">
      <c r="B1" s="15" t="s">
        <v>224</v>
      </c>
      <c r="C1" s="15"/>
      <c r="D1" s="15"/>
      <c r="E1" s="15"/>
      <c r="F1" s="15"/>
      <c r="G1" s="15"/>
      <c r="H1" s="15"/>
      <c r="I1" s="15"/>
    </row>
    <row r="2" spans="1:9" customFormat="1">
      <c r="B2" t="str">
        <f ca="1">'Welcome and Information'!$F$1&amp;" "&amp;'Welcome and Information'!F2</f>
        <v>Reference Material Plotting Template Version 2-2.3 January 2016</v>
      </c>
    </row>
    <row r="3" spans="1:9">
      <c r="A3" s="130"/>
    </row>
    <row r="4" spans="1:9" ht="12.75" customHeight="1">
      <c r="A4" s="135" t="s">
        <v>223</v>
      </c>
    </row>
    <row r="5" spans="1:9" ht="12.75" customHeight="1">
      <c r="A5" s="135" t="s">
        <v>212</v>
      </c>
    </row>
    <row r="6" spans="1:9" ht="12.75" customHeight="1">
      <c r="A6" s="135" t="s">
        <v>213</v>
      </c>
    </row>
    <row r="7" spans="1:9" ht="12.75" customHeight="1">
      <c r="A7" s="135"/>
    </row>
    <row r="8" spans="1:9" ht="12.75" customHeight="1">
      <c r="A8" s="68" t="s">
        <v>222</v>
      </c>
    </row>
    <row r="9" spans="1:9" ht="12.75" customHeight="1">
      <c r="A9" s="135" t="s">
        <v>214</v>
      </c>
    </row>
    <row r="10" spans="1:9" ht="12.75" customHeight="1">
      <c r="A10" s="135" t="s">
        <v>215</v>
      </c>
    </row>
    <row r="11" spans="1:9" ht="12.75" customHeight="1">
      <c r="A11" s="135" t="s">
        <v>216</v>
      </c>
    </row>
    <row r="12" spans="1:9" ht="12.75" customHeight="1">
      <c r="A12" s="135" t="s">
        <v>217</v>
      </c>
    </row>
    <row r="13" spans="1:9" ht="12.75" customHeight="1">
      <c r="A13" s="135" t="s">
        <v>218</v>
      </c>
    </row>
    <row r="14" spans="1:9" ht="12.75" customHeight="1">
      <c r="A14" s="135" t="s">
        <v>219</v>
      </c>
    </row>
    <row r="15" spans="1:9" ht="12.75" customHeight="1">
      <c r="A15" s="135" t="s">
        <v>220</v>
      </c>
    </row>
    <row r="16" spans="1:9" ht="12.75" customHeight="1">
      <c r="A16" s="135" t="s">
        <v>221</v>
      </c>
    </row>
    <row r="17" spans="1:1" ht="12.75" customHeight="1">
      <c r="A17" s="135" t="s">
        <v>281</v>
      </c>
    </row>
    <row r="18" spans="1:1" ht="12.75" customHeight="1">
      <c r="A18" s="135" t="s">
        <v>282</v>
      </c>
    </row>
    <row r="19" spans="1:1" ht="12.75" customHeight="1">
      <c r="A19" s="135"/>
    </row>
    <row r="20" spans="1:1" ht="12.75" customHeight="1">
      <c r="A20" s="135" t="s">
        <v>11</v>
      </c>
    </row>
    <row r="21" spans="1:1" ht="12.75" customHeight="1">
      <c r="A21" s="135" t="s">
        <v>228</v>
      </c>
    </row>
    <row r="22" spans="1:1" ht="12.75" customHeight="1">
      <c r="A22" s="135" t="s">
        <v>229</v>
      </c>
    </row>
    <row r="23" spans="1:1" ht="12.75" customHeight="1">
      <c r="A23" s="135" t="s">
        <v>230</v>
      </c>
    </row>
    <row r="24" spans="1:1" ht="12.75" customHeight="1">
      <c r="A24" s="135" t="s">
        <v>225</v>
      </c>
    </row>
    <row r="25" spans="1:1" ht="12.75" customHeight="1">
      <c r="A25" s="135" t="s">
        <v>226</v>
      </c>
    </row>
    <row r="26" spans="1:1" ht="12.75" customHeight="1">
      <c r="A26" s="135" t="s">
        <v>227</v>
      </c>
    </row>
    <row r="27" spans="1:1" ht="12.75" customHeight="1">
      <c r="A27" s="135" t="s">
        <v>9</v>
      </c>
    </row>
    <row r="28" spans="1:1" ht="12.75" customHeight="1">
      <c r="A28" s="135"/>
    </row>
    <row r="29" spans="1:1" ht="12.75" customHeight="1">
      <c r="A29" s="135" t="s">
        <v>8</v>
      </c>
    </row>
    <row r="30" spans="1:1" ht="12.75" customHeight="1">
      <c r="A30" s="135" t="s">
        <v>0</v>
      </c>
    </row>
    <row r="31" spans="1:1" ht="12.75" customHeight="1">
      <c r="A31" s="135" t="s">
        <v>1</v>
      </c>
    </row>
    <row r="32" spans="1:1" ht="12.75" customHeight="1">
      <c r="A32" s="135" t="s">
        <v>231</v>
      </c>
    </row>
    <row r="34" spans="1:1" ht="12.75" customHeight="1">
      <c r="A34" s="68" t="s">
        <v>283</v>
      </c>
    </row>
    <row r="35" spans="1:1" ht="12.75" customHeight="1">
      <c r="A35" s="135" t="s">
        <v>12</v>
      </c>
    </row>
    <row r="36" spans="1:1" ht="12.75" customHeight="1">
      <c r="A36" s="135" t="s">
        <v>13</v>
      </c>
    </row>
    <row r="37" spans="1:1" ht="12.75" customHeight="1">
      <c r="A37" s="135" t="s">
        <v>14</v>
      </c>
    </row>
    <row r="38" spans="1:1" ht="12.75" customHeight="1">
      <c r="A38" s="137" t="s">
        <v>211</v>
      </c>
    </row>
    <row r="39" spans="1:1" ht="12.75" customHeight="1">
      <c r="A39" s="136" t="s">
        <v>15</v>
      </c>
    </row>
    <row r="40" spans="1:1" ht="12.75" customHeight="1">
      <c r="A40" s="137" t="s">
        <v>16</v>
      </c>
    </row>
    <row r="41" spans="1:1" ht="12.75" customHeight="1">
      <c r="A41" s="137" t="s">
        <v>17</v>
      </c>
    </row>
    <row r="42" spans="1:1" ht="12.75" customHeight="1">
      <c r="A42" s="135" t="s">
        <v>18</v>
      </c>
    </row>
    <row r="43" spans="1:1" ht="12.75" customHeight="1">
      <c r="A43" s="135" t="s">
        <v>19</v>
      </c>
    </row>
    <row r="44" spans="1:1" ht="12.75" customHeight="1">
      <c r="A44" s="135" t="s">
        <v>20</v>
      </c>
    </row>
    <row r="45" spans="1:1" ht="12.75" customHeight="1">
      <c r="A45" s="135" t="s">
        <v>21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V204"/>
  <sheetViews>
    <sheetView zoomScale="70" workbookViewId="0">
      <selection activeCell="A4" sqref="A4:M201"/>
    </sheetView>
  </sheetViews>
  <sheetFormatPr defaultColWidth="10" defaultRowHeight="18"/>
  <cols>
    <col min="1" max="1" width="23.42578125" style="16" bestFit="1" customWidth="1"/>
    <col min="2" max="2" width="23.42578125" style="16" customWidth="1"/>
    <col min="3" max="3" width="13.28515625" style="16" customWidth="1"/>
    <col min="4" max="5" width="13.85546875" style="16" customWidth="1"/>
    <col min="6" max="6" width="12.85546875" style="16" customWidth="1"/>
    <col min="7" max="7" width="12" style="22" customWidth="1"/>
    <col min="8" max="8" width="13" style="22" customWidth="1"/>
    <col min="9" max="9" width="17.85546875" style="22" customWidth="1"/>
    <col min="10" max="10" width="13" style="22" customWidth="1"/>
    <col min="11" max="11" width="12.7109375" style="22" customWidth="1"/>
    <col min="12" max="12" width="15.85546875" style="22" customWidth="1"/>
    <col min="13" max="14" width="10" style="22" customWidth="1"/>
    <col min="15" max="15" width="32.42578125" style="22" customWidth="1"/>
    <col min="16" max="16" width="21.85546875" style="22" customWidth="1"/>
    <col min="17" max="17" width="8" style="22" customWidth="1"/>
    <col min="18" max="18" width="11" style="22" customWidth="1"/>
    <col min="19" max="16384" width="10" style="22"/>
  </cols>
  <sheetData>
    <row r="1" spans="1:17" ht="21" thickTop="1">
      <c r="C1" s="17" t="s">
        <v>34</v>
      </c>
      <c r="D1" s="18"/>
      <c r="E1" s="17" t="s">
        <v>35</v>
      </c>
      <c r="F1" s="18"/>
      <c r="G1" s="17" t="s">
        <v>36</v>
      </c>
      <c r="H1" s="19"/>
      <c r="I1" s="17" t="s">
        <v>37</v>
      </c>
      <c r="J1" s="19"/>
      <c r="K1" s="17" t="s">
        <v>34</v>
      </c>
      <c r="L1" s="19"/>
      <c r="M1" s="20"/>
      <c r="N1" s="20"/>
      <c r="O1" s="21" t="s">
        <v>38</v>
      </c>
      <c r="P1" s="21"/>
    </row>
    <row r="2" spans="1:17">
      <c r="B2" s="16" t="s">
        <v>124</v>
      </c>
      <c r="C2" s="23" t="s">
        <v>31</v>
      </c>
      <c r="D2" s="24" t="s">
        <v>39</v>
      </c>
      <c r="E2" s="23" t="s">
        <v>31</v>
      </c>
      <c r="F2" s="24" t="s">
        <v>39</v>
      </c>
      <c r="G2" s="23" t="s">
        <v>31</v>
      </c>
      <c r="H2" s="24" t="s">
        <v>39</v>
      </c>
      <c r="I2" s="23" t="s">
        <v>31</v>
      </c>
      <c r="J2" s="24" t="s">
        <v>39</v>
      </c>
      <c r="K2" s="23" t="s">
        <v>31</v>
      </c>
      <c r="L2" s="24" t="s">
        <v>39</v>
      </c>
      <c r="M2" s="20" t="s">
        <v>123</v>
      </c>
      <c r="N2" s="20"/>
      <c r="O2" s="25" t="s">
        <v>40</v>
      </c>
      <c r="P2" s="25" t="s">
        <v>30</v>
      </c>
    </row>
    <row r="3" spans="1:17" customFormat="1" ht="7.5" customHeight="1"/>
    <row r="4" spans="1:17">
      <c r="A4" s="20" t="s">
        <v>88</v>
      </c>
      <c r="B4" s="31" t="str">
        <f>IF(OR(LEFT(A4,1)="O",LEFT(A4,1)="P"),A4,IF(LEFT(A4,1)="S",LEFT(A4,4),IF(LEFT(A4,1)="H",LEFT(A4,7))))</f>
        <v>HiSilK2</v>
      </c>
      <c r="C4" s="26">
        <v>3.4740000000000002</v>
      </c>
      <c r="D4" s="27">
        <v>3.4000000000000002E-2</v>
      </c>
      <c r="E4" s="26"/>
      <c r="F4" s="27"/>
      <c r="G4" s="26"/>
      <c r="H4" s="27"/>
      <c r="I4" s="26"/>
      <c r="J4" s="27"/>
      <c r="K4" s="26"/>
      <c r="L4" s="27"/>
      <c r="M4" s="22">
        <f t="shared" ref="M4:M11" si="0">1*NOT(ISBLANK(C4))+2*NOT(ISBLANK(E4))+4*NOT(ISBLANK(G4))+8*NOT(ISBLANK(I4))+NOT(ISBLANK(K4))</f>
        <v>1</v>
      </c>
      <c r="O4" s="25" t="s">
        <v>42</v>
      </c>
      <c r="P4" s="28" t="s">
        <v>43</v>
      </c>
      <c r="Q4" s="29" t="s">
        <v>142</v>
      </c>
    </row>
    <row r="5" spans="1:17">
      <c r="A5" s="20" t="s">
        <v>428</v>
      </c>
      <c r="B5" s="31" t="s">
        <v>428</v>
      </c>
      <c r="C5" s="38">
        <v>3.4630000000000001</v>
      </c>
      <c r="D5" s="267">
        <v>2.5999999999999999E-2</v>
      </c>
      <c r="E5" s="277"/>
      <c r="F5" s="267"/>
      <c r="G5" s="55"/>
      <c r="H5" s="27"/>
      <c r="I5" s="26"/>
      <c r="J5" s="27"/>
      <c r="K5" s="26"/>
      <c r="L5" s="27"/>
      <c r="M5" s="22">
        <f t="shared" si="0"/>
        <v>1</v>
      </c>
      <c r="O5" s="29" t="s">
        <v>45</v>
      </c>
      <c r="P5" s="29">
        <v>30</v>
      </c>
      <c r="Q5" s="29">
        <v>10</v>
      </c>
    </row>
    <row r="6" spans="1:17">
      <c r="A6" s="20" t="s">
        <v>106</v>
      </c>
      <c r="B6" s="31" t="str">
        <f>IF(OR(LEFT(A6,1)="O",LEFT(A6,1)="P"),A6,IF(LEFT(A6,1)="S",LEFT(A6,4),IF(LEFT(A6,1)="H",LEFT(A6,7))))</f>
        <v>HiSilP1</v>
      </c>
      <c r="C6" s="26">
        <v>12.05</v>
      </c>
      <c r="D6" s="27">
        <v>0.13</v>
      </c>
      <c r="E6" s="26"/>
      <c r="F6" s="27"/>
      <c r="G6" s="26"/>
      <c r="H6" s="27"/>
      <c r="I6" s="26"/>
      <c r="J6" s="27"/>
      <c r="K6" s="26"/>
      <c r="L6" s="27"/>
      <c r="M6" s="22">
        <f t="shared" si="0"/>
        <v>1</v>
      </c>
      <c r="O6" s="29" t="s">
        <v>47</v>
      </c>
      <c r="P6" s="29">
        <v>27</v>
      </c>
      <c r="Q6" s="29">
        <v>9</v>
      </c>
    </row>
    <row r="7" spans="1:17">
      <c r="A7" s="20" t="s">
        <v>427</v>
      </c>
      <c r="B7" s="31" t="s">
        <v>427</v>
      </c>
      <c r="C7" s="38">
        <v>12.24</v>
      </c>
      <c r="D7" s="267">
        <v>7.0999999999999994E-2</v>
      </c>
      <c r="E7" s="277"/>
      <c r="F7" s="267"/>
      <c r="G7" s="55"/>
      <c r="H7" s="27"/>
      <c r="I7" s="26"/>
      <c r="J7" s="27"/>
      <c r="K7" s="26"/>
      <c r="L7" s="27"/>
      <c r="M7" s="22">
        <f t="shared" si="0"/>
        <v>1</v>
      </c>
      <c r="O7" s="29" t="s">
        <v>49</v>
      </c>
      <c r="P7" s="29">
        <v>24</v>
      </c>
      <c r="Q7" s="29">
        <v>8</v>
      </c>
    </row>
    <row r="8" spans="1:17">
      <c r="A8" s="32" t="s">
        <v>41</v>
      </c>
      <c r="B8" s="31" t="str">
        <f>IF(OR(LEFT(A8,1)="O",LEFT(A8,1)="P"),A8,IF(LEFT(A8,1)="S",LEFT(A8,4),IF(LEFT(A8,1)="H",LEFT(A8,7))))</f>
        <v>OxA45</v>
      </c>
      <c r="C8" s="33">
        <v>8.1100000000000005E-2</v>
      </c>
      <c r="D8" s="34">
        <v>2.5999999999999999E-3</v>
      </c>
      <c r="E8" s="26"/>
      <c r="F8" s="27"/>
      <c r="G8" s="26"/>
      <c r="H8" s="27"/>
      <c r="I8" s="26"/>
      <c r="J8" s="27"/>
      <c r="K8" s="26"/>
      <c r="L8" s="27"/>
      <c r="M8" s="22">
        <f t="shared" si="0"/>
        <v>1</v>
      </c>
      <c r="O8" s="29" t="s">
        <v>53</v>
      </c>
      <c r="P8" s="29">
        <v>18</v>
      </c>
      <c r="Q8" s="29">
        <v>6</v>
      </c>
    </row>
    <row r="9" spans="1:17">
      <c r="A9" s="35" t="s">
        <v>44</v>
      </c>
      <c r="B9" s="31" t="str">
        <f>IF(OR(LEFT(A9,1)="O",LEFT(A9,1)="P"),A9,IF(LEFT(A9,1)="S",LEFT(A9,4),IF(LEFT(A9,1)="H",LEFT(A9,7))))</f>
        <v>OxA59</v>
      </c>
      <c r="C9" s="36">
        <v>8.1699999999999995E-2</v>
      </c>
      <c r="D9" s="37">
        <v>2.0999999999999999E-3</v>
      </c>
      <c r="E9" s="38"/>
      <c r="F9" s="27"/>
      <c r="G9" s="26"/>
      <c r="H9" s="27"/>
      <c r="I9" s="26"/>
      <c r="J9" s="27"/>
      <c r="K9" s="26"/>
      <c r="L9" s="27"/>
      <c r="M9" s="22">
        <f t="shared" si="0"/>
        <v>1</v>
      </c>
    </row>
    <row r="10" spans="1:17">
      <c r="A10" s="35" t="s">
        <v>46</v>
      </c>
      <c r="B10" s="31" t="str">
        <f>IF(OR(LEFT(A10,1)="O",LEFT(A10,1)="P"),A10,IF(LEFT(A10,1)="S",LEFT(A10,4),IF(LEFT(A10,1)="H",LEFT(A10,7))))</f>
        <v>OxA71</v>
      </c>
      <c r="C10" s="33">
        <v>8.4900000000000003E-2</v>
      </c>
      <c r="D10" s="27">
        <v>2.2000000000000001E-3</v>
      </c>
      <c r="E10" s="26"/>
      <c r="F10" s="27"/>
      <c r="G10" s="26"/>
      <c r="H10" s="27"/>
      <c r="I10" s="26"/>
      <c r="J10" s="27"/>
      <c r="K10" s="26"/>
      <c r="L10" s="27"/>
      <c r="M10" s="22">
        <f t="shared" si="0"/>
        <v>1</v>
      </c>
    </row>
    <row r="11" spans="1:17">
      <c r="A11" s="35" t="s">
        <v>306</v>
      </c>
      <c r="B11" s="31" t="str">
        <f>IF(OR(LEFT(A11,1)="O",LEFT(A11,1)="P"),A11,IF(LEFT(A11,1)="S",LEFT(A11,4),IF(LEFT(A11,1)="H",LEFT(A11,7))))</f>
        <v>OxA89</v>
      </c>
      <c r="C11" s="33">
        <v>8.3599999999999994E-2</v>
      </c>
      <c r="D11" s="27">
        <v>2.5000000000000001E-3</v>
      </c>
      <c r="E11" s="26"/>
      <c r="F11" s="27"/>
      <c r="G11" s="26"/>
      <c r="H11" s="27"/>
      <c r="I11" s="26"/>
      <c r="J11" s="27"/>
      <c r="K11" s="26"/>
      <c r="L11" s="27"/>
      <c r="M11" s="22">
        <f t="shared" si="0"/>
        <v>1</v>
      </c>
    </row>
    <row r="12" spans="1:17">
      <c r="A12" s="279" t="s">
        <v>393</v>
      </c>
      <c r="B12" s="31" t="s">
        <v>393</v>
      </c>
      <c r="C12" s="38">
        <v>7.6999999999999999E-2</v>
      </c>
      <c r="D12" s="267">
        <v>2E-3</v>
      </c>
      <c r="E12" s="277"/>
      <c r="F12" s="267"/>
      <c r="G12" s="55"/>
      <c r="H12" s="27"/>
      <c r="I12" s="26"/>
      <c r="J12" s="27"/>
      <c r="K12" s="26"/>
      <c r="L12" s="27"/>
      <c r="M12" s="22">
        <f>1*NOT(ISBLANK(C14))+2*NOT(ISBLANK(E14))+4*NOT(ISBLANK(G14))+8*NOT(ISBLANK(I14))+NOT(ISBLANK(K14))</f>
        <v>1</v>
      </c>
      <c r="O12" s="29" t="s">
        <v>51</v>
      </c>
      <c r="P12" s="29">
        <v>21</v>
      </c>
      <c r="Q12" s="29">
        <v>7</v>
      </c>
    </row>
    <row r="13" spans="1:17">
      <c r="A13" s="20" t="s">
        <v>443</v>
      </c>
      <c r="B13" s="31" t="s">
        <v>443</v>
      </c>
      <c r="C13" s="38">
        <v>8.2000000000000003E-2</v>
      </c>
      <c r="D13" s="267">
        <v>2E-3</v>
      </c>
      <c r="E13" s="277"/>
      <c r="F13" s="267"/>
      <c r="G13" s="55"/>
      <c r="H13" s="27"/>
      <c r="I13" s="26"/>
      <c r="J13" s="27"/>
      <c r="K13" s="26"/>
      <c r="L13" s="27"/>
      <c r="M13" s="22">
        <f>1*NOT(ISBLANK(C15))+2*NOT(ISBLANK(E15))+4*NOT(ISBLANK(G15))+8*NOT(ISBLANK(I15))+NOT(ISBLANK(K15))</f>
        <v>1</v>
      </c>
    </row>
    <row r="14" spans="1:17">
      <c r="A14" s="279" t="s">
        <v>394</v>
      </c>
      <c r="B14" s="31" t="s">
        <v>394</v>
      </c>
      <c r="C14" s="38">
        <v>0.125</v>
      </c>
      <c r="D14" s="267">
        <v>2E-3</v>
      </c>
      <c r="E14" s="277"/>
      <c r="F14" s="267"/>
      <c r="G14" s="55"/>
      <c r="H14" s="27"/>
      <c r="I14" s="26"/>
      <c r="J14" s="27"/>
      <c r="K14" s="26"/>
      <c r="L14" s="27"/>
      <c r="M14" s="22">
        <f>1*NOT(ISBLANK(C20))+2*NOT(ISBLANK(E20))+4*NOT(ISBLANK(G20))+8*NOT(ISBLANK(I20))+NOT(ISBLANK(K20))</f>
        <v>1</v>
      </c>
    </row>
    <row r="15" spans="1:17">
      <c r="A15" s="20" t="s">
        <v>442</v>
      </c>
      <c r="B15" s="31" t="s">
        <v>442</v>
      </c>
      <c r="C15" s="38">
        <v>0.13200000000000001</v>
      </c>
      <c r="D15" s="267">
        <v>2E-3</v>
      </c>
      <c r="E15" s="277"/>
      <c r="F15" s="267"/>
      <c r="G15" s="55"/>
      <c r="H15" s="27"/>
      <c r="I15" s="26"/>
      <c r="J15" s="27"/>
      <c r="K15" s="26"/>
      <c r="L15" s="27"/>
      <c r="M15" s="22">
        <f>1*NOT(ISBLANK(C21))+2*NOT(ISBLANK(E21))+4*NOT(ISBLANK(G21))+8*NOT(ISBLANK(I21))+NOT(ISBLANK(K21))</f>
        <v>1</v>
      </c>
    </row>
    <row r="16" spans="1:17">
      <c r="A16" s="32" t="s">
        <v>48</v>
      </c>
      <c r="B16" s="31" t="str">
        <f t="shared" ref="B16:B21" si="1">IF(OR(LEFT(A16,1)="O",LEFT(A16,1)="P"),A16,IF(LEFT(A16,1)="S",LEFT(A16,4),IF(LEFT(A16,1)="H",LEFT(A16,7))))</f>
        <v>OxC44</v>
      </c>
      <c r="C16" s="39">
        <v>0.19700000000000001</v>
      </c>
      <c r="D16" s="40">
        <v>5.0000000000000001E-3</v>
      </c>
      <c r="E16" s="26"/>
      <c r="F16" s="41"/>
      <c r="G16" s="26"/>
      <c r="H16" s="27"/>
      <c r="I16" s="26"/>
      <c r="J16" s="27"/>
      <c r="K16" s="26"/>
      <c r="L16" s="27"/>
      <c r="M16" s="22">
        <f>1*NOT(ISBLANK(C18))+2*NOT(ISBLANK(E18))+4*NOT(ISBLANK(G18))+8*NOT(ISBLANK(I18))+NOT(ISBLANK(K18))</f>
        <v>1</v>
      </c>
    </row>
    <row r="17" spans="1:13">
      <c r="A17" s="35" t="s">
        <v>50</v>
      </c>
      <c r="B17" s="31" t="str">
        <f t="shared" si="1"/>
        <v>OxC58</v>
      </c>
      <c r="C17" s="42">
        <v>0.20100000000000001</v>
      </c>
      <c r="D17" s="37">
        <v>3.0000000000000001E-3</v>
      </c>
      <c r="E17" s="38"/>
      <c r="F17" s="27"/>
      <c r="G17" s="26"/>
      <c r="H17" s="27"/>
      <c r="I17" s="26"/>
      <c r="J17" s="27"/>
      <c r="K17" s="26"/>
      <c r="L17" s="27"/>
      <c r="M17" s="22">
        <f>1*NOT(ISBLANK(C19))+2*NOT(ISBLANK(E19))+4*NOT(ISBLANK(G19))+8*NOT(ISBLANK(I19))+NOT(ISBLANK(K19))</f>
        <v>1</v>
      </c>
    </row>
    <row r="18" spans="1:13">
      <c r="A18" s="32" t="s">
        <v>52</v>
      </c>
      <c r="B18" s="31" t="str">
        <f t="shared" si="1"/>
        <v>OxC72</v>
      </c>
      <c r="C18" s="39">
        <v>0.20499999999999999</v>
      </c>
      <c r="D18" s="27">
        <v>3.0000000000000001E-3</v>
      </c>
      <c r="E18" s="26"/>
      <c r="F18" s="27"/>
      <c r="G18" s="26"/>
      <c r="H18" s="27"/>
      <c r="I18" s="26"/>
      <c r="J18" s="27"/>
      <c r="K18" s="26"/>
      <c r="L18" s="27"/>
      <c r="M18" s="22">
        <f>1*NOT(ISBLANK(C29))+2*NOT(ISBLANK(E29))+4*NOT(ISBLANK(G29))+8*NOT(ISBLANK(I29))+NOT(ISBLANK(K29))</f>
        <v>1</v>
      </c>
    </row>
    <row r="19" spans="1:13">
      <c r="A19" s="32" t="s">
        <v>307</v>
      </c>
      <c r="B19" s="31" t="str">
        <f t="shared" si="1"/>
        <v>OxC88</v>
      </c>
      <c r="C19" s="39">
        <v>0.20300000000000001</v>
      </c>
      <c r="D19" s="27">
        <v>3.0000000000000001E-3</v>
      </c>
      <c r="E19" s="26"/>
      <c r="F19" s="27"/>
      <c r="G19" s="26"/>
      <c r="H19" s="27"/>
      <c r="I19" s="26"/>
      <c r="J19" s="27"/>
      <c r="K19" s="26"/>
      <c r="L19" s="27"/>
      <c r="M19" s="22">
        <f>1*NOT(ISBLANK(C30))+2*NOT(ISBLANK(E30))+4*NOT(ISBLANK(G30))+8*NOT(ISBLANK(I30))+NOT(ISBLANK(K30))</f>
        <v>1</v>
      </c>
    </row>
    <row r="20" spans="1:13">
      <c r="A20" s="32" t="s">
        <v>333</v>
      </c>
      <c r="B20" s="31" t="str">
        <f t="shared" si="1"/>
        <v>OxC102</v>
      </c>
      <c r="C20" s="39">
        <v>0.20699999999999999</v>
      </c>
      <c r="D20" s="27">
        <v>4.0000000000000001E-3</v>
      </c>
      <c r="E20" s="26"/>
      <c r="F20" s="27"/>
      <c r="G20" s="26"/>
      <c r="H20" s="27"/>
      <c r="I20" s="26"/>
      <c r="J20" s="27"/>
      <c r="K20" s="26"/>
      <c r="L20" s="27"/>
      <c r="M20" s="22">
        <f>1*NOT(ISBLANK(C22))+2*NOT(ISBLANK(E22))+4*NOT(ISBLANK(G22))+8*NOT(ISBLANK(I22))+NOT(ISBLANK(K22))</f>
        <v>1</v>
      </c>
    </row>
    <row r="21" spans="1:13">
      <c r="A21" s="35" t="s">
        <v>356</v>
      </c>
      <c r="B21" s="31" t="str">
        <f t="shared" si="1"/>
        <v xml:space="preserve">OxC109 </v>
      </c>
      <c r="C21" s="39">
        <v>0.20100000000000001</v>
      </c>
      <c r="D21" s="27">
        <v>2E-3</v>
      </c>
      <c r="E21" s="26"/>
      <c r="F21" s="27"/>
      <c r="G21" s="26"/>
      <c r="H21" s="27"/>
      <c r="I21" s="26"/>
      <c r="J21" s="27"/>
      <c r="K21" s="26"/>
      <c r="L21" s="27"/>
      <c r="M21" s="22">
        <f>1*NOT(ISBLANK(C23))+2*NOT(ISBLANK(E23))+4*NOT(ISBLANK(G23))+8*NOT(ISBLANK(I23))+NOT(ISBLANK(K23))</f>
        <v>1</v>
      </c>
    </row>
    <row r="22" spans="1:13">
      <c r="A22" s="279" t="s">
        <v>395</v>
      </c>
      <c r="B22" s="31" t="s">
        <v>395</v>
      </c>
      <c r="C22" s="38">
        <v>0.20499999999999999</v>
      </c>
      <c r="D22" s="267">
        <v>2E-3</v>
      </c>
      <c r="E22" s="277"/>
      <c r="F22" s="267"/>
      <c r="G22" s="55"/>
      <c r="H22" s="27"/>
      <c r="I22" s="26"/>
      <c r="J22" s="27"/>
      <c r="K22" s="26"/>
      <c r="L22" s="27"/>
      <c r="M22" s="22">
        <f>1*NOT(ISBLANK(C24))+2*NOT(ISBLANK(E24))+4*NOT(ISBLANK(G24))+8*NOT(ISBLANK(I24))+NOT(ISBLANK(K24))</f>
        <v>1</v>
      </c>
    </row>
    <row r="23" spans="1:13">
      <c r="A23" s="20" t="s">
        <v>440</v>
      </c>
      <c r="B23" s="31" t="s">
        <v>440</v>
      </c>
      <c r="C23" s="38">
        <v>0.21199999999999999</v>
      </c>
      <c r="D23" s="267">
        <v>2E-3</v>
      </c>
      <c r="E23" s="277"/>
      <c r="F23" s="267"/>
      <c r="G23" s="55"/>
      <c r="H23" s="27"/>
      <c r="I23" s="26"/>
      <c r="J23" s="27"/>
      <c r="K23" s="26"/>
      <c r="L23" s="27"/>
      <c r="M23" s="22">
        <f>1*NOT(ISBLANK(C16))+2*NOT(ISBLANK(E16))+4*NOT(ISBLANK(G16))+8*NOT(ISBLANK(I16))+NOT(ISBLANK(K16))</f>
        <v>1</v>
      </c>
    </row>
    <row r="24" spans="1:13">
      <c r="A24" s="20" t="s">
        <v>441</v>
      </c>
      <c r="B24" s="31" t="s">
        <v>441</v>
      </c>
      <c r="C24" s="39">
        <v>0.22</v>
      </c>
      <c r="D24" s="267">
        <v>3.0000000000000001E-3</v>
      </c>
      <c r="E24" s="277"/>
      <c r="F24" s="267"/>
      <c r="G24" s="55"/>
      <c r="H24" s="27"/>
      <c r="I24" s="26"/>
      <c r="J24" s="27"/>
      <c r="K24" s="26"/>
      <c r="L24" s="27"/>
      <c r="M24" s="22">
        <f>1*NOT(ISBLANK(C17))+2*NOT(ISBLANK(E17))+4*NOT(ISBLANK(G17))+8*NOT(ISBLANK(I17))+NOT(ISBLANK(K17))</f>
        <v>1</v>
      </c>
    </row>
    <row r="25" spans="1:13">
      <c r="A25" s="32" t="s">
        <v>54</v>
      </c>
      <c r="B25" s="31" t="str">
        <f t="shared" ref="B25:B30" si="2">IF(OR(LEFT(A25,1)="O",LEFT(A25,1)="P"),A25,IF(LEFT(A25,1)="S",LEFT(A25,4),IF(LEFT(A25,1)="H",LEFT(A25,7))))</f>
        <v>OxD43</v>
      </c>
      <c r="C25" s="39">
        <v>0.40100000000000002</v>
      </c>
      <c r="D25" s="40">
        <v>8.0000000000000002E-3</v>
      </c>
      <c r="E25" s="26"/>
      <c r="F25" s="41"/>
      <c r="G25" s="26"/>
      <c r="H25" s="27"/>
      <c r="I25" s="26"/>
      <c r="J25" s="27"/>
      <c r="K25" s="26"/>
      <c r="L25" s="27"/>
      <c r="M25" s="22">
        <f>1*NOT(ISBLANK(C27))+2*NOT(ISBLANK(E27))+4*NOT(ISBLANK(G27))+8*NOT(ISBLANK(I27))+NOT(ISBLANK(K27))</f>
        <v>1</v>
      </c>
    </row>
    <row r="26" spans="1:13">
      <c r="A26" s="35" t="s">
        <v>55</v>
      </c>
      <c r="B26" s="31" t="str">
        <f t="shared" si="2"/>
        <v>OxD57</v>
      </c>
      <c r="C26" s="42">
        <v>0.41299999999999998</v>
      </c>
      <c r="D26" s="37">
        <v>5.0000000000000001E-3</v>
      </c>
      <c r="E26" s="38"/>
      <c r="F26" s="27"/>
      <c r="G26" s="26"/>
      <c r="H26" s="27"/>
      <c r="I26" s="26"/>
      <c r="J26" s="27"/>
      <c r="K26" s="26"/>
      <c r="L26" s="27"/>
      <c r="M26" s="22">
        <f>1*NOT(ISBLANK(C28))+2*NOT(ISBLANK(E28))+4*NOT(ISBLANK(G28))+8*NOT(ISBLANK(I28))+NOT(ISBLANK(K28))</f>
        <v>1</v>
      </c>
    </row>
    <row r="27" spans="1:13">
      <c r="A27" s="20" t="s">
        <v>56</v>
      </c>
      <c r="B27" s="31" t="str">
        <f t="shared" si="2"/>
        <v>OxD73</v>
      </c>
      <c r="C27" s="43">
        <v>0.41599999999999998</v>
      </c>
      <c r="D27" s="27">
        <v>5.0000000000000001E-3</v>
      </c>
      <c r="E27" s="26"/>
      <c r="F27" s="27"/>
      <c r="G27" s="26"/>
      <c r="H27" s="30"/>
      <c r="I27" s="26"/>
      <c r="J27" s="27"/>
      <c r="K27" s="26"/>
      <c r="L27" s="27"/>
      <c r="M27" s="22">
        <f>1*NOT(ISBLANK(C38))+2*NOT(ISBLANK(E38))+4*NOT(ISBLANK(G38))+8*NOT(ISBLANK(I38))+NOT(ISBLANK(K38))</f>
        <v>1</v>
      </c>
    </row>
    <row r="28" spans="1:13">
      <c r="A28" s="20" t="s">
        <v>308</v>
      </c>
      <c r="B28" s="31" t="str">
        <f t="shared" si="2"/>
        <v>OxD87</v>
      </c>
      <c r="C28" s="43">
        <v>0.41699999999999998</v>
      </c>
      <c r="D28" s="27">
        <v>4.0000000000000001E-3</v>
      </c>
      <c r="E28" s="26"/>
      <c r="F28" s="27"/>
      <c r="G28" s="26"/>
      <c r="H28" s="30"/>
      <c r="I28" s="26"/>
      <c r="J28" s="27"/>
      <c r="K28" s="26"/>
      <c r="L28" s="27"/>
      <c r="M28" s="22">
        <f>1*NOT(ISBLANK(C39))+2*NOT(ISBLANK(E39))+4*NOT(ISBLANK(G39))+8*NOT(ISBLANK(I39))+NOT(ISBLANK(K39))</f>
        <v>1</v>
      </c>
    </row>
    <row r="29" spans="1:13">
      <c r="A29" s="35" t="s">
        <v>354</v>
      </c>
      <c r="B29" s="31" t="str">
        <f t="shared" si="2"/>
        <v xml:space="preserve">OxD107 </v>
      </c>
      <c r="C29" s="39">
        <v>0.45200000000000001</v>
      </c>
      <c r="D29" s="27">
        <v>4.0000000000000001E-3</v>
      </c>
      <c r="E29" s="26"/>
      <c r="F29" s="27"/>
      <c r="G29" s="26"/>
      <c r="H29" s="27"/>
      <c r="I29" s="26"/>
      <c r="J29" s="27"/>
      <c r="K29" s="26"/>
      <c r="L29" s="27"/>
      <c r="M29" s="22">
        <f>1*NOT(ISBLANK(C31))+2*NOT(ISBLANK(E31))+4*NOT(ISBLANK(G31))+8*NOT(ISBLANK(I31))+NOT(ISBLANK(K31))</f>
        <v>1</v>
      </c>
    </row>
    <row r="30" spans="1:13">
      <c r="A30" s="35" t="s">
        <v>355</v>
      </c>
      <c r="B30" s="31" t="str">
        <f t="shared" si="2"/>
        <v xml:space="preserve">OxD108 </v>
      </c>
      <c r="C30" s="39">
        <v>0.41399999999999998</v>
      </c>
      <c r="D30" s="27">
        <v>3.0000000000000001E-3</v>
      </c>
      <c r="E30" s="26"/>
      <c r="F30" s="27"/>
      <c r="G30" s="26"/>
      <c r="H30" s="27"/>
      <c r="I30" s="26"/>
      <c r="J30" s="27"/>
      <c r="K30" s="26"/>
      <c r="L30" s="27"/>
      <c r="M30" s="22">
        <f>1*NOT(ISBLANK(C32))+2*NOT(ISBLANK(E32))+4*NOT(ISBLANK(G32))+8*NOT(ISBLANK(I32))+NOT(ISBLANK(K32))</f>
        <v>1</v>
      </c>
    </row>
    <row r="31" spans="1:13">
      <c r="A31" s="279" t="s">
        <v>397</v>
      </c>
      <c r="B31" s="31" t="s">
        <v>397</v>
      </c>
      <c r="C31" s="38">
        <v>0.45900000000000002</v>
      </c>
      <c r="D31" s="267">
        <v>4.0000000000000001E-3</v>
      </c>
      <c r="E31" s="277"/>
      <c r="F31" s="267"/>
      <c r="G31" s="55"/>
      <c r="H31" s="27"/>
      <c r="I31" s="26"/>
      <c r="J31" s="27"/>
      <c r="K31" s="26"/>
      <c r="L31" s="27"/>
      <c r="M31" s="22">
        <f>1*NOT(ISBLANK(C33))+2*NOT(ISBLANK(E33))+4*NOT(ISBLANK(G33))+8*NOT(ISBLANK(I33))+NOT(ISBLANK(K33))</f>
        <v>1</v>
      </c>
    </row>
    <row r="32" spans="1:13">
      <c r="A32" s="279" t="s">
        <v>396</v>
      </c>
      <c r="B32" s="31" t="s">
        <v>396</v>
      </c>
      <c r="C32" s="38">
        <v>0.42399999999999999</v>
      </c>
      <c r="D32" s="267">
        <v>3.0000000000000001E-3</v>
      </c>
      <c r="E32" s="277"/>
      <c r="F32" s="267"/>
      <c r="G32" s="55"/>
      <c r="H32" s="27"/>
      <c r="I32" s="26"/>
      <c r="J32" s="27"/>
      <c r="K32" s="26"/>
      <c r="L32" s="27"/>
      <c r="M32" s="22">
        <f>1*NOT(ISBLANK(C25))+2*NOT(ISBLANK(E25))+4*NOT(ISBLANK(G25))+8*NOT(ISBLANK(I25))+NOT(ISBLANK(K25))</f>
        <v>1</v>
      </c>
    </row>
    <row r="33" spans="1:13">
      <c r="A33" s="20" t="s">
        <v>439</v>
      </c>
      <c r="B33" s="31" t="s">
        <v>439</v>
      </c>
      <c r="C33" s="38">
        <v>0.41699999999999998</v>
      </c>
      <c r="D33" s="267">
        <v>3.0000000000000001E-3</v>
      </c>
      <c r="E33" s="277"/>
      <c r="F33" s="267"/>
      <c r="G33" s="55"/>
      <c r="H33" s="27"/>
      <c r="I33" s="26"/>
      <c r="J33" s="27"/>
      <c r="K33" s="26"/>
      <c r="L33" s="27"/>
      <c r="M33" s="22">
        <f>1*NOT(ISBLANK(C26))+2*NOT(ISBLANK(E26))+4*NOT(ISBLANK(G26))+8*NOT(ISBLANK(I26))+NOT(ISBLANK(K26))</f>
        <v>1</v>
      </c>
    </row>
    <row r="34" spans="1:13">
      <c r="A34" s="32" t="s">
        <v>59</v>
      </c>
      <c r="B34" s="31" t="str">
        <f t="shared" ref="B34:B41" si="3">IF(OR(LEFT(A34,1)="O",LEFT(A34,1)="P"),A34,IF(LEFT(A34,1)="S",LEFT(A34,4),IF(LEFT(A34,1)="H",LEFT(A34,7))))</f>
        <v>OxE42</v>
      </c>
      <c r="C34" s="39">
        <v>0.61</v>
      </c>
      <c r="D34" s="37">
        <v>1.0999999999999999E-2</v>
      </c>
      <c r="E34" s="26"/>
      <c r="F34" s="41"/>
      <c r="G34" s="26"/>
      <c r="H34" s="30"/>
      <c r="I34" s="26"/>
      <c r="J34" s="27"/>
      <c r="K34" s="26"/>
      <c r="L34" s="27"/>
      <c r="M34" s="22">
        <f>1*NOT(ISBLANK(C36))+2*NOT(ISBLANK(E36))+4*NOT(ISBLANK(G36))+8*NOT(ISBLANK(I36))+NOT(ISBLANK(K36))</f>
        <v>1</v>
      </c>
    </row>
    <row r="35" spans="1:13">
      <c r="A35" s="35" t="s">
        <v>60</v>
      </c>
      <c r="B35" s="31" t="str">
        <f t="shared" si="3"/>
        <v>OxE56</v>
      </c>
      <c r="C35" s="42">
        <v>0.61099999999999999</v>
      </c>
      <c r="D35" s="27">
        <v>6.0000000000000001E-3</v>
      </c>
      <c r="E35" s="26"/>
      <c r="F35" s="45"/>
      <c r="G35" s="26"/>
      <c r="H35" s="30"/>
      <c r="I35" s="26"/>
      <c r="J35" s="27"/>
      <c r="K35" s="26"/>
      <c r="L35" s="27"/>
      <c r="M35" s="22">
        <f>1*NOT(ISBLANK(C37))+2*NOT(ISBLANK(E37))+4*NOT(ISBLANK(G37))+8*NOT(ISBLANK(I37))+NOT(ISBLANK(K37))</f>
        <v>1</v>
      </c>
    </row>
    <row r="36" spans="1:13">
      <c r="A36" s="35" t="s">
        <v>61</v>
      </c>
      <c r="B36" s="31" t="str">
        <f t="shared" si="3"/>
        <v>OxE74</v>
      </c>
      <c r="C36" s="39">
        <v>0.61499999999999999</v>
      </c>
      <c r="D36" s="27">
        <v>6.0000000000000001E-3</v>
      </c>
      <c r="E36" s="26"/>
      <c r="F36" s="27"/>
      <c r="G36" s="26"/>
      <c r="H36" s="30"/>
      <c r="I36" s="26"/>
      <c r="J36" s="27"/>
      <c r="K36" s="26"/>
      <c r="L36" s="27"/>
      <c r="M36" s="22">
        <f>1*NOT(ISBLANK(C48))+2*NOT(ISBLANK(E48))+4*NOT(ISBLANK(G48))+8*NOT(ISBLANK(I48))+NOT(ISBLANK(K48))</f>
        <v>1</v>
      </c>
    </row>
    <row r="37" spans="1:13">
      <c r="A37" s="35" t="s">
        <v>309</v>
      </c>
      <c r="B37" s="31" t="str">
        <f t="shared" si="3"/>
        <v>OxE86</v>
      </c>
      <c r="C37" s="39">
        <v>0.61299999999999999</v>
      </c>
      <c r="D37" s="27">
        <v>7.0000000000000001E-3</v>
      </c>
      <c r="E37" s="26"/>
      <c r="F37" s="27"/>
      <c r="G37" s="26"/>
      <c r="H37" s="30"/>
      <c r="I37" s="26"/>
      <c r="J37" s="27"/>
      <c r="K37" s="26"/>
      <c r="L37" s="27"/>
      <c r="M37" s="22">
        <f>1*NOT(ISBLANK(C49))+2*NOT(ISBLANK(E49))+4*NOT(ISBLANK(G49))+8*NOT(ISBLANK(I49))+NOT(ISBLANK(K49))</f>
        <v>1</v>
      </c>
    </row>
    <row r="38" spans="1:13">
      <c r="A38" s="35" t="s">
        <v>334</v>
      </c>
      <c r="B38" s="31" t="str">
        <f t="shared" si="3"/>
        <v>OxE101</v>
      </c>
      <c r="C38" s="39">
        <v>0.60699999999999998</v>
      </c>
      <c r="D38" s="27">
        <v>5.0000000000000001E-3</v>
      </c>
      <c r="E38" s="26"/>
      <c r="F38" s="27"/>
      <c r="G38" s="26"/>
      <c r="H38" s="30"/>
      <c r="I38" s="26"/>
      <c r="J38" s="27"/>
      <c r="K38" s="26"/>
      <c r="L38" s="27"/>
      <c r="M38" s="22">
        <f>1*NOT(ISBLANK(C40))+2*NOT(ISBLANK(E40))+4*NOT(ISBLANK(G40))+8*NOT(ISBLANK(I40))+NOT(ISBLANK(K40))</f>
        <v>1</v>
      </c>
    </row>
    <row r="39" spans="1:13">
      <c r="A39" s="35" t="s">
        <v>352</v>
      </c>
      <c r="B39" s="31" t="str">
        <f t="shared" si="3"/>
        <v xml:space="preserve">OxE106 </v>
      </c>
      <c r="C39" s="39">
        <v>0.60599999999999998</v>
      </c>
      <c r="D39" s="27">
        <v>4.0000000000000001E-3</v>
      </c>
      <c r="E39" s="26"/>
      <c r="F39" s="27"/>
      <c r="G39" s="26"/>
      <c r="H39" s="27"/>
      <c r="I39" s="26"/>
      <c r="J39" s="27"/>
      <c r="K39" s="26"/>
      <c r="L39" s="27"/>
      <c r="M39" s="22">
        <f>1*NOT(ISBLANK(C41))+2*NOT(ISBLANK(E41))+4*NOT(ISBLANK(G41))+8*NOT(ISBLANK(I41))+NOT(ISBLANK(K41))</f>
        <v>1</v>
      </c>
    </row>
    <row r="40" spans="1:13">
      <c r="A40" s="35" t="s">
        <v>363</v>
      </c>
      <c r="B40" s="31" t="str">
        <f t="shared" si="3"/>
        <v>OxE113</v>
      </c>
      <c r="C40" s="39">
        <v>0.60899999999999999</v>
      </c>
      <c r="D40" s="27">
        <v>6.0000000000000001E-3</v>
      </c>
      <c r="E40" s="26"/>
      <c r="F40" s="27"/>
      <c r="G40" s="26"/>
      <c r="H40" s="27"/>
      <c r="I40" s="26"/>
      <c r="J40" s="27"/>
      <c r="K40" s="26"/>
      <c r="L40" s="27"/>
      <c r="M40" s="22">
        <f>1*NOT(ISBLANK(C42))+2*NOT(ISBLANK(E42))+4*NOT(ISBLANK(G42))+8*NOT(ISBLANK(I42))+NOT(ISBLANK(K42))</f>
        <v>1</v>
      </c>
    </row>
    <row r="41" spans="1:13">
      <c r="A41" s="35" t="s">
        <v>362</v>
      </c>
      <c r="B41" s="31" t="str">
        <f t="shared" si="3"/>
        <v>OxE120</v>
      </c>
      <c r="C41" s="39">
        <v>0.62</v>
      </c>
      <c r="D41" s="27">
        <v>5.0000000000000001E-3</v>
      </c>
      <c r="E41" s="26"/>
      <c r="F41" s="27"/>
      <c r="G41" s="26"/>
      <c r="H41" s="27"/>
      <c r="I41" s="26"/>
      <c r="J41" s="27"/>
      <c r="K41" s="26"/>
      <c r="L41" s="27"/>
      <c r="M41" s="22">
        <f>1*NOT(ISBLANK(C43))+2*NOT(ISBLANK(E43))+4*NOT(ISBLANK(G43))+8*NOT(ISBLANK(I43))+NOT(ISBLANK(K43))</f>
        <v>1</v>
      </c>
    </row>
    <row r="42" spans="1:13">
      <c r="A42" s="279" t="s">
        <v>399</v>
      </c>
      <c r="B42" s="31" t="s">
        <v>399</v>
      </c>
      <c r="C42" s="38">
        <v>0.623</v>
      </c>
      <c r="D42" s="267">
        <v>5.0000000000000001E-3</v>
      </c>
      <c r="E42" s="277"/>
      <c r="F42" s="267"/>
      <c r="G42" s="55"/>
      <c r="H42" s="27"/>
      <c r="I42" s="26"/>
      <c r="J42" s="27"/>
      <c r="K42" s="26"/>
      <c r="L42" s="27"/>
      <c r="M42" s="22">
        <f>1*NOT(ISBLANK(C34))+2*NOT(ISBLANK(E34))+4*NOT(ISBLANK(G34))+8*NOT(ISBLANK(I34))+NOT(ISBLANK(K34))</f>
        <v>1</v>
      </c>
    </row>
    <row r="43" spans="1:13">
      <c r="A43" s="20" t="s">
        <v>438</v>
      </c>
      <c r="B43" s="31" t="s">
        <v>438</v>
      </c>
      <c r="C43" s="38">
        <v>0.621</v>
      </c>
      <c r="D43" s="267">
        <v>4.0000000000000001E-3</v>
      </c>
      <c r="E43" s="277"/>
      <c r="F43" s="267"/>
      <c r="G43" s="55"/>
      <c r="H43" s="27"/>
      <c r="I43" s="26"/>
      <c r="J43" s="27"/>
      <c r="K43" s="26"/>
      <c r="L43" s="27"/>
      <c r="M43" s="22">
        <f>1*NOT(ISBLANK(C35))+2*NOT(ISBLANK(E35))+4*NOT(ISBLANK(G35))+8*NOT(ISBLANK(I35))+NOT(ISBLANK(K35))</f>
        <v>1</v>
      </c>
    </row>
    <row r="44" spans="1:13">
      <c r="A44" s="20" t="s">
        <v>64</v>
      </c>
      <c r="B44" s="31" t="str">
        <f t="shared" ref="B44:B49" si="4">IF(OR(LEFT(A44,1)="O",LEFT(A44,1)="P"),A44,IF(LEFT(A44,1)="S",LEFT(A44,4),IF(LEFT(A44,1)="H",LEFT(A44,7))))</f>
        <v>OxF41</v>
      </c>
      <c r="C44" s="26">
        <v>0.81499999999999995</v>
      </c>
      <c r="D44" s="27">
        <v>1.0999999999999999E-2</v>
      </c>
      <c r="E44" s="26"/>
      <c r="F44" s="27"/>
      <c r="G44" s="26"/>
      <c r="H44" s="30"/>
      <c r="I44" s="26"/>
      <c r="J44" s="27"/>
      <c r="K44" s="26"/>
      <c r="L44" s="27"/>
      <c r="M44" s="22">
        <f>1*NOT(ISBLANK(C46))+2*NOT(ISBLANK(E46))+4*NOT(ISBLANK(G46))+8*NOT(ISBLANK(I46))+NOT(ISBLANK(K46))</f>
        <v>1</v>
      </c>
    </row>
    <row r="45" spans="1:13">
      <c r="A45" s="20" t="s">
        <v>63</v>
      </c>
      <c r="B45" s="31" t="str">
        <f t="shared" si="4"/>
        <v>OxF53</v>
      </c>
      <c r="C45" s="43">
        <v>0.81</v>
      </c>
      <c r="D45" s="37">
        <v>1.0999999999999999E-2</v>
      </c>
      <c r="E45" s="38"/>
      <c r="F45" s="45"/>
      <c r="G45" s="26"/>
      <c r="H45" s="30"/>
      <c r="I45" s="26"/>
      <c r="J45" s="27"/>
      <c r="K45" s="26"/>
      <c r="L45" s="27"/>
      <c r="M45" s="22">
        <f>1*NOT(ISBLANK(C47))+2*NOT(ISBLANK(E47))+4*NOT(ISBLANK(G47))+8*NOT(ISBLANK(I47))+NOT(ISBLANK(K47))</f>
        <v>1</v>
      </c>
    </row>
    <row r="46" spans="1:13">
      <c r="A46" s="35" t="s">
        <v>62</v>
      </c>
      <c r="B46" s="31" t="str">
        <f t="shared" si="4"/>
        <v>OxF65</v>
      </c>
      <c r="C46" s="39">
        <v>0.80500000000000005</v>
      </c>
      <c r="D46" s="27">
        <v>1.4E-2</v>
      </c>
      <c r="E46" s="26"/>
      <c r="F46" s="27"/>
      <c r="G46" s="26"/>
      <c r="H46" s="30"/>
      <c r="I46" s="26"/>
      <c r="J46" s="27"/>
      <c r="K46" s="26"/>
      <c r="L46" s="27"/>
      <c r="M46" s="22">
        <f>1*NOT(ISBLANK(C59))+2*NOT(ISBLANK(E59))+4*NOT(ISBLANK(G59))+8*NOT(ISBLANK(I59))+NOT(ISBLANK(K59))</f>
        <v>1</v>
      </c>
    </row>
    <row r="47" spans="1:13">
      <c r="A47" s="35" t="s">
        <v>310</v>
      </c>
      <c r="B47" s="31" t="str">
        <f t="shared" si="4"/>
        <v>OxF85</v>
      </c>
      <c r="C47" s="39">
        <v>0.80500000000000005</v>
      </c>
      <c r="D47" s="27">
        <v>8.0000000000000002E-3</v>
      </c>
      <c r="E47" s="26"/>
      <c r="F47" s="27"/>
      <c r="G47" s="26"/>
      <c r="H47" s="30"/>
      <c r="I47" s="26"/>
      <c r="J47" s="27"/>
      <c r="K47" s="26"/>
      <c r="L47" s="27"/>
      <c r="M47" s="22">
        <f>1*NOT(ISBLANK(C60))+2*NOT(ISBLANK(E60))+4*NOT(ISBLANK(G60))+8*NOT(ISBLANK(I60))+NOT(ISBLANK(K60))</f>
        <v>1</v>
      </c>
    </row>
    <row r="48" spans="1:13">
      <c r="A48" s="35" t="s">
        <v>335</v>
      </c>
      <c r="B48" s="31" t="str">
        <f t="shared" si="4"/>
        <v>OxF100</v>
      </c>
      <c r="C48" s="39">
        <v>0.80400000000000005</v>
      </c>
      <c r="D48" s="27">
        <v>6.0000000000000001E-3</v>
      </c>
      <c r="E48" s="26"/>
      <c r="F48" s="27"/>
      <c r="G48" s="26"/>
      <c r="H48" s="30"/>
      <c r="I48" s="26"/>
      <c r="J48" s="27"/>
      <c r="K48" s="26"/>
      <c r="L48" s="27"/>
      <c r="M48" s="22">
        <f>1*NOT(ISBLANK(C50))+2*NOT(ISBLANK(E50))+4*NOT(ISBLANK(G50))+8*NOT(ISBLANK(I50))+NOT(ISBLANK(K50))</f>
        <v>1</v>
      </c>
    </row>
    <row r="49" spans="1:22">
      <c r="A49" s="35" t="s">
        <v>351</v>
      </c>
      <c r="B49" s="31" t="str">
        <f t="shared" si="4"/>
        <v xml:space="preserve">OxF105 </v>
      </c>
      <c r="C49" s="39">
        <v>0.8</v>
      </c>
      <c r="D49" s="27">
        <v>5.0000000000000001E-3</v>
      </c>
      <c r="E49" s="26"/>
      <c r="F49" s="27"/>
      <c r="G49" s="26"/>
      <c r="H49" s="27"/>
      <c r="I49" s="26"/>
      <c r="J49" s="27"/>
      <c r="K49" s="26"/>
      <c r="L49" s="27"/>
      <c r="M49" s="22">
        <f>1*NOT(ISBLANK(C51))+2*NOT(ISBLANK(E51))+4*NOT(ISBLANK(G51))+8*NOT(ISBLANK(I51))+NOT(ISBLANK(K51))</f>
        <v>1</v>
      </c>
    </row>
    <row r="50" spans="1:22">
      <c r="A50" s="279" t="s">
        <v>400</v>
      </c>
      <c r="B50" s="31" t="s">
        <v>400</v>
      </c>
      <c r="C50" s="38">
        <v>0.80600000000000005</v>
      </c>
      <c r="D50" s="267">
        <v>6.0000000000000001E-3</v>
      </c>
      <c r="E50" s="277"/>
      <c r="F50" s="267"/>
      <c r="G50" s="55"/>
      <c r="H50" s="27"/>
      <c r="I50" s="26"/>
      <c r="J50" s="27"/>
      <c r="K50" s="26"/>
      <c r="L50" s="27"/>
      <c r="M50" s="22">
        <f>1*NOT(ISBLANK(C44))+2*NOT(ISBLANK(E44))+4*NOT(ISBLANK(G44))+8*NOT(ISBLANK(I44))+NOT(ISBLANK(K44))</f>
        <v>1</v>
      </c>
    </row>
    <row r="51" spans="1:22">
      <c r="A51" s="20" t="s">
        <v>436</v>
      </c>
      <c r="B51" s="31" t="s">
        <v>436</v>
      </c>
      <c r="C51" s="38">
        <v>0.80500000000000005</v>
      </c>
      <c r="D51" s="267">
        <v>6.0000000000000001E-3</v>
      </c>
      <c r="E51" s="277"/>
      <c r="F51" s="267"/>
      <c r="G51" s="55"/>
      <c r="H51" s="27"/>
      <c r="I51" s="26"/>
      <c r="J51" s="27"/>
      <c r="K51" s="26"/>
      <c r="L51" s="27"/>
      <c r="M51" s="22">
        <f>1*NOT(ISBLANK(C45))+2*NOT(ISBLANK(E45))+4*NOT(ISBLANK(G45))+8*NOT(ISBLANK(I45))+NOT(ISBLANK(K45))</f>
        <v>1</v>
      </c>
    </row>
    <row r="52" spans="1:22">
      <c r="A52" s="32" t="s">
        <v>71</v>
      </c>
      <c r="B52" s="31" t="str">
        <f t="shared" ref="B52:B60" si="5">IF(OR(LEFT(A52,1)="O",LEFT(A52,1)="P"),A52,IF(LEFT(A52,1)="S",LEFT(A52,4),IF(LEFT(A52,1)="H",LEFT(A52,7))))</f>
        <v>OxG46</v>
      </c>
      <c r="C52" s="39">
        <v>1.0369999999999999</v>
      </c>
      <c r="D52" s="40">
        <v>1.6E-2</v>
      </c>
      <c r="E52" s="26"/>
      <c r="F52" s="27"/>
      <c r="G52" s="26"/>
      <c r="H52" s="27"/>
      <c r="I52" s="26"/>
      <c r="J52" s="27"/>
      <c r="K52" s="26"/>
      <c r="L52" s="27"/>
      <c r="M52" s="22">
        <f>1*NOT(ISBLANK(C54))+2*NOT(ISBLANK(E54))+4*NOT(ISBLANK(G54))+8*NOT(ISBLANK(I54))+NOT(ISBLANK(K54))</f>
        <v>1</v>
      </c>
    </row>
    <row r="53" spans="1:22">
      <c r="A53" s="35" t="s">
        <v>70</v>
      </c>
      <c r="B53" s="31" t="str">
        <f t="shared" si="5"/>
        <v>OxG60</v>
      </c>
      <c r="C53" s="42">
        <v>1.0249999999999999</v>
      </c>
      <c r="D53" s="37">
        <v>1.0999999999999999E-2</v>
      </c>
      <c r="E53" s="38"/>
      <c r="F53" s="27"/>
      <c r="G53" s="26"/>
      <c r="H53" s="27"/>
      <c r="I53" s="26"/>
      <c r="J53" s="27"/>
      <c r="K53" s="26"/>
      <c r="L53" s="27"/>
      <c r="M53" s="22">
        <f>1*NOT(ISBLANK(C55))+2*NOT(ISBLANK(E55))+4*NOT(ISBLANK(G55))+8*NOT(ISBLANK(I55))+NOT(ISBLANK(K55))</f>
        <v>1</v>
      </c>
    </row>
    <row r="54" spans="1:22">
      <c r="A54" s="20" t="s">
        <v>69</v>
      </c>
      <c r="B54" s="31" t="str">
        <f t="shared" si="5"/>
        <v>OxG70</v>
      </c>
      <c r="C54" s="26">
        <v>1.0069999999999999</v>
      </c>
      <c r="D54" s="27">
        <v>1.2999999999999999E-2</v>
      </c>
      <c r="E54" s="26"/>
      <c r="F54" s="27"/>
      <c r="G54" s="26"/>
      <c r="H54" s="27"/>
      <c r="I54" s="26"/>
      <c r="J54" s="27"/>
      <c r="K54" s="26"/>
      <c r="L54" s="27"/>
      <c r="M54" s="22">
        <f>1*NOT(ISBLANK(C56))+2*NOT(ISBLANK(E56))+4*NOT(ISBLANK(G56))+8*NOT(ISBLANK(I56))+NOT(ISBLANK(K56))</f>
        <v>1</v>
      </c>
    </row>
    <row r="55" spans="1:22">
      <c r="A55" s="35" t="s">
        <v>295</v>
      </c>
      <c r="B55" s="31" t="str">
        <f t="shared" si="5"/>
        <v>OxG83</v>
      </c>
      <c r="C55" s="48">
        <v>1.002</v>
      </c>
      <c r="D55" s="27">
        <v>8.9999999999999993E-3</v>
      </c>
      <c r="E55" s="26"/>
      <c r="F55" s="27"/>
      <c r="G55" s="58"/>
      <c r="H55" s="27"/>
      <c r="I55" s="26"/>
      <c r="J55" s="27"/>
      <c r="K55" s="26"/>
      <c r="L55" s="27"/>
      <c r="M55" s="22">
        <f>1*NOT(ISBLANK(C57))+2*NOT(ISBLANK(E57))+4*NOT(ISBLANK(G57))+8*NOT(ISBLANK(I57))+NOT(ISBLANK(K57))</f>
        <v>1</v>
      </c>
    </row>
    <row r="56" spans="1:22">
      <c r="A56" s="35" t="s">
        <v>314</v>
      </c>
      <c r="B56" s="31" t="str">
        <f t="shared" si="5"/>
        <v>OxG84</v>
      </c>
      <c r="C56" s="48">
        <v>0.92200000000000004</v>
      </c>
      <c r="D56" s="46">
        <v>0.01</v>
      </c>
      <c r="E56" s="26"/>
      <c r="F56" s="27"/>
      <c r="G56" s="58"/>
      <c r="H56" s="27"/>
      <c r="I56" s="26"/>
      <c r="J56" s="27"/>
      <c r="K56" s="26"/>
      <c r="L56" s="27"/>
      <c r="M56" s="22">
        <f>1*NOT(ISBLANK(C58))+2*NOT(ISBLANK(E58))+4*NOT(ISBLANK(G58))+8*NOT(ISBLANK(I58))+NOT(ISBLANK(K58))</f>
        <v>1</v>
      </c>
      <c r="R56" s="266"/>
      <c r="S56" s="266"/>
      <c r="T56" s="266"/>
      <c r="U56" s="266"/>
      <c r="V56" s="266"/>
    </row>
    <row r="57" spans="1:22">
      <c r="A57" s="35" t="s">
        <v>337</v>
      </c>
      <c r="B57" s="31" t="str">
        <f t="shared" si="5"/>
        <v>OxG98</v>
      </c>
      <c r="C57" s="48">
        <v>1.0169999999999999</v>
      </c>
      <c r="D57" s="46">
        <v>6.0000000000000001E-3</v>
      </c>
      <c r="E57" s="26"/>
      <c r="F57" s="27"/>
      <c r="G57" s="58"/>
      <c r="H57" s="27"/>
      <c r="I57" s="26"/>
      <c r="J57" s="27"/>
      <c r="K57" s="26"/>
      <c r="L57" s="27"/>
      <c r="M57" s="22">
        <f>1*NOT(ISBLANK(C70))+2*NOT(ISBLANK(E70))+4*NOT(ISBLANK(G70))+8*NOT(ISBLANK(I70))+NOT(ISBLANK(K70))</f>
        <v>1</v>
      </c>
      <c r="R57" s="20"/>
      <c r="S57" s="269"/>
      <c r="T57" s="269"/>
      <c r="U57" s="269"/>
      <c r="V57" s="269"/>
    </row>
    <row r="58" spans="1:22">
      <c r="A58" s="35" t="s">
        <v>336</v>
      </c>
      <c r="B58" s="31" t="str">
        <f t="shared" si="5"/>
        <v>OxG99</v>
      </c>
      <c r="C58" s="48">
        <v>0.93200000000000005</v>
      </c>
      <c r="D58" s="46">
        <v>6.0000000000000001E-3</v>
      </c>
      <c r="E58" s="26"/>
      <c r="F58" s="27"/>
      <c r="G58" s="58"/>
      <c r="H58" s="27"/>
      <c r="I58" s="26"/>
      <c r="J58" s="27"/>
      <c r="K58" s="26"/>
      <c r="L58" s="27"/>
      <c r="M58" s="22">
        <f>1*NOT(ISBLANK(C71))+2*NOT(ISBLANK(E71))+4*NOT(ISBLANK(G71))+8*NOT(ISBLANK(I71))+NOT(ISBLANK(K71))</f>
        <v>1</v>
      </c>
      <c r="R58" s="20"/>
      <c r="S58" s="269"/>
      <c r="T58" s="269"/>
      <c r="U58" s="269"/>
      <c r="V58" s="269"/>
    </row>
    <row r="59" spans="1:22">
      <c r="A59" s="35" t="s">
        <v>348</v>
      </c>
      <c r="B59" s="31" t="str">
        <f t="shared" si="5"/>
        <v>OxG103</v>
      </c>
      <c r="C59" s="39">
        <v>1.0189999999999999</v>
      </c>
      <c r="D59" s="27">
        <v>8.0000000000000002E-3</v>
      </c>
      <c r="E59" s="26"/>
      <c r="F59" s="27"/>
      <c r="G59" s="26"/>
      <c r="H59" s="27"/>
      <c r="I59" s="26"/>
      <c r="J59" s="27"/>
      <c r="K59" s="26"/>
      <c r="L59" s="27"/>
      <c r="M59" s="22">
        <f>1*NOT(ISBLANK(C61))+2*NOT(ISBLANK(E61))+4*NOT(ISBLANK(G61))+8*NOT(ISBLANK(I61))+NOT(ISBLANK(K61))</f>
        <v>1</v>
      </c>
      <c r="R59" s="20"/>
      <c r="S59" s="269"/>
      <c r="T59" s="269"/>
      <c r="U59" s="269"/>
      <c r="V59" s="269"/>
    </row>
    <row r="60" spans="1:22">
      <c r="A60" s="35" t="s">
        <v>349</v>
      </c>
      <c r="B60" s="31" t="str">
        <f t="shared" si="5"/>
        <v>OxG104</v>
      </c>
      <c r="C60" s="39">
        <v>0.92500000000000004</v>
      </c>
      <c r="D60" s="27">
        <v>6.0000000000000001E-3</v>
      </c>
      <c r="E60" s="26"/>
      <c r="F60" s="27"/>
      <c r="G60" s="26"/>
      <c r="H60" s="27"/>
      <c r="I60" s="26"/>
      <c r="J60" s="27"/>
      <c r="K60" s="26"/>
      <c r="L60" s="27"/>
      <c r="M60" s="22">
        <f>1*NOT(ISBLANK(C62))+2*NOT(ISBLANK(E62))+4*NOT(ISBLANK(G62))+8*NOT(ISBLANK(I62))+NOT(ISBLANK(K62))</f>
        <v>1</v>
      </c>
    </row>
    <row r="61" spans="1:22">
      <c r="A61" s="279" t="s">
        <v>403</v>
      </c>
      <c r="B61" s="31" t="s">
        <v>403</v>
      </c>
      <c r="C61" s="38">
        <v>1.008</v>
      </c>
      <c r="D61" s="267">
        <v>7.0000000000000001E-3</v>
      </c>
      <c r="E61" s="277"/>
      <c r="F61" s="267"/>
      <c r="G61" s="55"/>
      <c r="H61" s="27"/>
      <c r="I61" s="26"/>
      <c r="J61" s="27"/>
      <c r="K61" s="26"/>
      <c r="L61" s="27"/>
      <c r="M61" s="22">
        <f>1*NOT(ISBLANK(C63))+2*NOT(ISBLANK(E63))+4*NOT(ISBLANK(G63))+8*NOT(ISBLANK(I63))+NOT(ISBLANK(K63))</f>
        <v>1</v>
      </c>
    </row>
    <row r="62" spans="1:22">
      <c r="A62" s="279" t="s">
        <v>402</v>
      </c>
      <c r="B62" s="31" t="s">
        <v>402</v>
      </c>
      <c r="C62" s="38">
        <v>0.91800000000000004</v>
      </c>
      <c r="D62" s="267">
        <v>5.0000000000000001E-3</v>
      </c>
      <c r="E62" s="277"/>
      <c r="F62" s="267"/>
      <c r="G62" s="55"/>
      <c r="H62" s="27"/>
      <c r="I62" s="26"/>
      <c r="J62" s="27"/>
      <c r="K62" s="26"/>
      <c r="L62" s="27"/>
      <c r="M62" s="22">
        <f>1*NOT(ISBLANK(C64))+2*NOT(ISBLANK(E64))+4*NOT(ISBLANK(G64))+8*NOT(ISBLANK(I64))+NOT(ISBLANK(K64))</f>
        <v>1</v>
      </c>
    </row>
    <row r="63" spans="1:22">
      <c r="A63" s="20" t="s">
        <v>433</v>
      </c>
      <c r="B63" s="31" t="s">
        <v>433</v>
      </c>
      <c r="C63" s="38">
        <v>1.0189999999999999</v>
      </c>
      <c r="D63" s="267">
        <v>7.0000000000000001E-3</v>
      </c>
      <c r="E63" s="277"/>
      <c r="F63" s="267"/>
      <c r="G63" s="55"/>
      <c r="H63" s="27"/>
      <c r="I63" s="26"/>
      <c r="J63" s="27"/>
      <c r="K63" s="26"/>
      <c r="L63" s="27"/>
      <c r="M63" s="22">
        <f>1*NOT(ISBLANK(C52))+2*NOT(ISBLANK(E52))+4*NOT(ISBLANK(G52))+8*NOT(ISBLANK(I52))+NOT(ISBLANK(K52))</f>
        <v>1</v>
      </c>
    </row>
    <row r="64" spans="1:22">
      <c r="A64" s="20" t="s">
        <v>434</v>
      </c>
      <c r="B64" s="31" t="s">
        <v>434</v>
      </c>
      <c r="C64" s="39">
        <v>0.93</v>
      </c>
      <c r="D64" s="267">
        <v>5.0000000000000001E-3</v>
      </c>
      <c r="E64" s="277"/>
      <c r="F64" s="267"/>
      <c r="G64" s="55"/>
      <c r="H64" s="27"/>
      <c r="I64" s="26"/>
      <c r="J64" s="27"/>
      <c r="K64" s="26"/>
      <c r="L64" s="27"/>
      <c r="M64" s="22">
        <f>1*NOT(ISBLANK(C53))+2*NOT(ISBLANK(E53))+4*NOT(ISBLANK(G53))+8*NOT(ISBLANK(I53))+NOT(ISBLANK(K53))</f>
        <v>1</v>
      </c>
    </row>
    <row r="65" spans="1:13">
      <c r="A65" s="20" t="s">
        <v>74</v>
      </c>
      <c r="B65" s="31" t="str">
        <f t="shared" ref="B65:B70" si="6">IF(OR(LEFT(A65,1)="O",LEFT(A65,1)="P"),A65,IF(LEFT(A65,1)="S",LEFT(A65,4),IF(LEFT(A65,1)="H",LEFT(A65,7))))</f>
        <v>OxH52</v>
      </c>
      <c r="C65" s="26">
        <v>1.2909999999999999</v>
      </c>
      <c r="D65" s="27">
        <v>1.0999999999999999E-2</v>
      </c>
      <c r="E65" s="26"/>
      <c r="F65" s="27"/>
      <c r="G65" s="26"/>
      <c r="H65" s="27"/>
      <c r="I65" s="26"/>
      <c r="J65" s="27"/>
      <c r="K65" s="26"/>
      <c r="L65" s="27"/>
      <c r="M65" s="22">
        <f t="shared" ref="M65:M75" si="7">1*NOT(ISBLANK(C67))+2*NOT(ISBLANK(E67))+4*NOT(ISBLANK(G67))+8*NOT(ISBLANK(I67))+NOT(ISBLANK(K67))</f>
        <v>1</v>
      </c>
    </row>
    <row r="66" spans="1:13">
      <c r="A66" s="20" t="s">
        <v>72</v>
      </c>
      <c r="B66" s="31" t="str">
        <f t="shared" si="6"/>
        <v>OxH55</v>
      </c>
      <c r="C66" s="26">
        <v>1.282</v>
      </c>
      <c r="D66" s="37">
        <v>1.4999999999999999E-2</v>
      </c>
      <c r="E66" s="38"/>
      <c r="F66" s="27"/>
      <c r="G66" s="26"/>
      <c r="H66" s="27"/>
      <c r="I66" s="26"/>
      <c r="J66" s="27"/>
      <c r="K66" s="26"/>
      <c r="L66" s="27"/>
      <c r="M66" s="22">
        <f t="shared" si="7"/>
        <v>1</v>
      </c>
    </row>
    <row r="67" spans="1:13">
      <c r="A67" s="35" t="s">
        <v>73</v>
      </c>
      <c r="B67" s="31" t="str">
        <f t="shared" si="6"/>
        <v>OxH66</v>
      </c>
      <c r="C67" s="39">
        <v>1.2849999999999999</v>
      </c>
      <c r="D67" s="27">
        <v>1.2E-2</v>
      </c>
      <c r="E67" s="26"/>
      <c r="F67" s="27"/>
      <c r="G67" s="26"/>
      <c r="H67" s="27"/>
      <c r="I67" s="26"/>
      <c r="J67" s="27"/>
      <c r="K67" s="26"/>
      <c r="L67" s="27"/>
      <c r="M67" s="22">
        <f t="shared" si="7"/>
        <v>1</v>
      </c>
    </row>
    <row r="68" spans="1:13">
      <c r="A68" s="35" t="s">
        <v>294</v>
      </c>
      <c r="B68" s="31" t="str">
        <f t="shared" si="6"/>
        <v>OxH82</v>
      </c>
      <c r="C68" s="48">
        <v>1.278</v>
      </c>
      <c r="D68" s="46">
        <v>0.01</v>
      </c>
      <c r="E68" s="26"/>
      <c r="F68" s="27"/>
      <c r="G68" s="58"/>
      <c r="H68" s="27"/>
      <c r="I68" s="26"/>
      <c r="J68" s="27"/>
      <c r="K68" s="26"/>
      <c r="L68" s="27"/>
      <c r="M68" s="22">
        <f t="shared" si="7"/>
        <v>1</v>
      </c>
    </row>
    <row r="69" spans="1:13">
      <c r="A69" s="35" t="s">
        <v>338</v>
      </c>
      <c r="B69" s="31" t="str">
        <f t="shared" si="6"/>
        <v>OxH97</v>
      </c>
      <c r="C69" s="48">
        <v>1.278</v>
      </c>
      <c r="D69" s="46">
        <v>8.9999999999999993E-3</v>
      </c>
      <c r="E69" s="26"/>
      <c r="F69" s="27"/>
      <c r="G69" s="58"/>
      <c r="H69" s="27"/>
      <c r="I69" s="26"/>
      <c r="J69" s="27"/>
      <c r="K69" s="26"/>
      <c r="L69" s="27"/>
      <c r="M69" s="22">
        <f>1*NOT(ISBLANK(C78))+2*NOT(ISBLANK(E78))+4*NOT(ISBLANK(G78))+8*NOT(ISBLANK(I78))+NOT(ISBLANK(K78))</f>
        <v>1</v>
      </c>
    </row>
    <row r="70" spans="1:13">
      <c r="A70" s="35" t="s">
        <v>361</v>
      </c>
      <c r="B70" s="31" t="str">
        <f t="shared" si="6"/>
        <v>OxH112</v>
      </c>
      <c r="C70" s="48">
        <v>1.2709999999999999</v>
      </c>
      <c r="D70" s="46">
        <v>1.2E-2</v>
      </c>
      <c r="E70" s="26"/>
      <c r="F70" s="27"/>
      <c r="G70" s="58"/>
      <c r="H70" s="27"/>
      <c r="I70" s="26"/>
      <c r="J70" s="27"/>
      <c r="K70" s="26"/>
      <c r="L70" s="27"/>
      <c r="M70" s="22">
        <f>1*NOT(ISBLANK(C72))+2*NOT(ISBLANK(E72))+4*NOT(ISBLANK(G72))+8*NOT(ISBLANK(I72))+NOT(ISBLANK(K72))</f>
        <v>1</v>
      </c>
    </row>
    <row r="71" spans="1:13">
      <c r="A71" s="279" t="s">
        <v>383</v>
      </c>
      <c r="B71" s="31" t="s">
        <v>383</v>
      </c>
      <c r="C71" s="38">
        <v>1.2470000000000001</v>
      </c>
      <c r="D71" s="267">
        <v>8.9999999999999993E-3</v>
      </c>
      <c r="E71" s="277"/>
      <c r="F71" s="267"/>
      <c r="G71" s="55"/>
      <c r="H71" s="27"/>
      <c r="I71" s="26"/>
      <c r="J71" s="27"/>
      <c r="K71" s="26"/>
      <c r="L71" s="27"/>
      <c r="M71" s="22">
        <f>1*NOT(ISBLANK(C65))+2*NOT(ISBLANK(E65))+4*NOT(ISBLANK(G65))+8*NOT(ISBLANK(I65))+NOT(ISBLANK(K65))</f>
        <v>1</v>
      </c>
    </row>
    <row r="72" spans="1:13">
      <c r="A72" s="20" t="s">
        <v>425</v>
      </c>
      <c r="B72" s="31" t="s">
        <v>425</v>
      </c>
      <c r="C72" s="38">
        <v>1.306</v>
      </c>
      <c r="D72" s="267">
        <v>8.0000000000000002E-3</v>
      </c>
      <c r="E72" s="277"/>
      <c r="F72" s="267"/>
      <c r="G72" s="55"/>
      <c r="H72" s="27"/>
      <c r="I72" s="26"/>
      <c r="J72" s="27"/>
      <c r="K72" s="26"/>
      <c r="L72" s="27"/>
      <c r="M72" s="22">
        <f>1*NOT(ISBLANK(C66))+2*NOT(ISBLANK(E66))+4*NOT(ISBLANK(G66))+8*NOT(ISBLANK(I66))+NOT(ISBLANK(K66))</f>
        <v>1</v>
      </c>
    </row>
    <row r="73" spans="1:13">
      <c r="A73" s="20" t="s">
        <v>444</v>
      </c>
      <c r="B73" s="31" t="str">
        <f>IF(OR(LEFT(A73,1)="O",LEFT(A73,1)="P"),A73,IF(LEFT(A73,1)="S",LEFT(A73,4),IF(LEFT(A73,1)="H",LEFT(A73,7))))</f>
        <v>Oxi40</v>
      </c>
      <c r="C73" s="26">
        <v>1.857</v>
      </c>
      <c r="D73" s="27">
        <v>1.9E-2</v>
      </c>
      <c r="E73" s="26"/>
      <c r="F73" s="27"/>
      <c r="G73" s="26"/>
      <c r="H73" s="27"/>
      <c r="I73" s="26"/>
      <c r="J73" s="27"/>
      <c r="K73" s="26"/>
      <c r="L73" s="27"/>
      <c r="M73" s="22">
        <f t="shared" si="7"/>
        <v>1</v>
      </c>
    </row>
    <row r="74" spans="1:13">
      <c r="A74" s="20" t="s">
        <v>81</v>
      </c>
      <c r="B74" s="31" t="str">
        <f>IF(OR(LEFT(A74,1)="O",LEFT(A74,1)="P"),A74,IF(LEFT(A74,1)="S",LEFT(A74,4),IF(LEFT(A74,1)="H",LEFT(A74,7))))</f>
        <v>Oxi54</v>
      </c>
      <c r="C74" s="26">
        <v>1.8680000000000001</v>
      </c>
      <c r="D74" s="37">
        <v>2.5999999999999999E-2</v>
      </c>
      <c r="E74" s="38"/>
      <c r="F74" s="45"/>
      <c r="G74" s="26"/>
      <c r="H74" s="27"/>
      <c r="I74" s="26"/>
      <c r="J74" s="27"/>
      <c r="K74" s="26"/>
      <c r="L74" s="27"/>
      <c r="M74" s="22">
        <f t="shared" si="7"/>
        <v>1</v>
      </c>
    </row>
    <row r="75" spans="1:13">
      <c r="A75" s="35" t="s">
        <v>80</v>
      </c>
      <c r="B75" s="31" t="str">
        <f>IF(OR(LEFT(A75,1)="O",LEFT(A75,1)="P"),A75,IF(LEFT(A75,1)="S",LEFT(A75,4),IF(LEFT(A75,1)="H",LEFT(A75,7))))</f>
        <v>Oxi67</v>
      </c>
      <c r="C75" s="39">
        <v>1.8169999999999999</v>
      </c>
      <c r="D75" s="27">
        <v>2.4E-2</v>
      </c>
      <c r="E75" s="26"/>
      <c r="F75" s="27"/>
      <c r="G75" s="26"/>
      <c r="H75" s="27"/>
      <c r="I75" s="26"/>
      <c r="J75" s="27"/>
      <c r="K75" s="26"/>
      <c r="L75" s="27"/>
      <c r="M75" s="22">
        <f t="shared" si="7"/>
        <v>1</v>
      </c>
    </row>
    <row r="76" spans="1:13">
      <c r="A76" s="35" t="s">
        <v>292</v>
      </c>
      <c r="B76" s="31" t="str">
        <f>IF(OR(LEFT(A76,1)="O",LEFT(A76,1)="P"),A76,IF(LEFT(A76,1)="S",LEFT(A76,4),IF(LEFT(A76,1)="H",LEFT(A76,7))))</f>
        <v>Oxi81</v>
      </c>
      <c r="C76" s="48">
        <v>1.8069999999999999</v>
      </c>
      <c r="D76" s="27">
        <v>1.0999999999999999E-2</v>
      </c>
      <c r="E76" s="26"/>
      <c r="F76" s="27"/>
      <c r="G76" s="58"/>
      <c r="H76" s="27"/>
      <c r="I76" s="26"/>
      <c r="J76" s="27"/>
      <c r="K76" s="26"/>
      <c r="L76" s="27"/>
      <c r="M76" s="22">
        <f>1*NOT(ISBLANK(C85))+2*NOT(ISBLANK(E85))+4*NOT(ISBLANK(G85))+8*NOT(ISBLANK(I85))+NOT(ISBLANK(K85))</f>
        <v>1</v>
      </c>
    </row>
    <row r="77" spans="1:13">
      <c r="A77" s="35" t="s">
        <v>339</v>
      </c>
      <c r="B77" s="31" t="str">
        <f>IF(OR(LEFT(A77,1)="O",LEFT(A77,1)="P"),A77,IF(LEFT(A77,1)="S",LEFT(A77,4),IF(LEFT(A77,1)="H",LEFT(A77,7))))</f>
        <v>Oxi96</v>
      </c>
      <c r="C77" s="48">
        <v>1.802</v>
      </c>
      <c r="D77" s="27">
        <v>1.2E-2</v>
      </c>
      <c r="E77" s="26"/>
      <c r="F77" s="27"/>
      <c r="G77" s="58"/>
      <c r="H77" s="27"/>
      <c r="I77" s="26"/>
      <c r="J77" s="27"/>
      <c r="K77" s="26"/>
      <c r="L77" s="27"/>
      <c r="M77" s="22">
        <f>1*NOT(ISBLANK(C86))+2*NOT(ISBLANK(E86))+4*NOT(ISBLANK(G86))+8*NOT(ISBLANK(I86))+NOT(ISBLANK(K86))</f>
        <v>1</v>
      </c>
    </row>
    <row r="78" spans="1:13">
      <c r="A78" s="279" t="s">
        <v>386</v>
      </c>
      <c r="B78" s="31" t="s">
        <v>386</v>
      </c>
      <c r="C78" s="38">
        <v>1.8340000000000001</v>
      </c>
      <c r="D78" s="267">
        <v>0.05</v>
      </c>
      <c r="E78" s="277"/>
      <c r="F78" s="267"/>
      <c r="G78" s="55"/>
      <c r="H78" s="27"/>
      <c r="I78" s="26"/>
      <c r="J78" s="27"/>
      <c r="K78" s="26"/>
      <c r="L78" s="27"/>
      <c r="M78" s="22">
        <f>1*NOT(ISBLANK(C79))+2*NOT(ISBLANK(E79))+4*NOT(ISBLANK(G79))+8*NOT(ISBLANK(I79))+NOT(ISBLANK(K79))</f>
        <v>1</v>
      </c>
    </row>
    <row r="79" spans="1:13">
      <c r="A79" s="20" t="s">
        <v>424</v>
      </c>
      <c r="B79" s="31" t="s">
        <v>424</v>
      </c>
      <c r="C79" s="38">
        <v>1.861</v>
      </c>
      <c r="D79" s="267">
        <v>1.0999999999999999E-2</v>
      </c>
      <c r="E79" s="277"/>
      <c r="F79" s="267"/>
      <c r="G79" s="55"/>
      <c r="H79" s="27"/>
      <c r="I79" s="26"/>
      <c r="J79" s="27"/>
      <c r="K79" s="26"/>
      <c r="L79" s="27"/>
      <c r="M79" s="22">
        <f>1*NOT(ISBLANK(C80))+2*NOT(ISBLANK(E80))+4*NOT(ISBLANK(G80))+8*NOT(ISBLANK(I80))+NOT(ISBLANK(K80))</f>
        <v>1</v>
      </c>
    </row>
    <row r="80" spans="1:13">
      <c r="A80" s="20" t="s">
        <v>84</v>
      </c>
      <c r="B80" s="31" t="str">
        <f t="shared" ref="B80:B85" si="8">IF(OR(LEFT(A80,1)="O",LEFT(A80,1)="P"),A80,IF(LEFT(A80,1)="S",LEFT(A80,4),IF(LEFT(A80,1)="H",LEFT(A80,7))))</f>
        <v>OxJ47</v>
      </c>
      <c r="C80" s="26">
        <v>2.3839999999999999</v>
      </c>
      <c r="D80" s="46">
        <v>0.02</v>
      </c>
      <c r="E80" s="26"/>
      <c r="F80" s="27"/>
      <c r="G80" s="26"/>
      <c r="H80" s="27"/>
      <c r="I80" s="26"/>
      <c r="J80" s="27"/>
      <c r="K80" s="26"/>
      <c r="L80" s="27"/>
      <c r="M80" s="22">
        <f>1*NOT(ISBLANK(C80))+2*NOT(ISBLANK(E80))+4*NOT(ISBLANK(G80))+8*NOT(ISBLANK(I80))+NOT(ISBLANK(K80))</f>
        <v>1</v>
      </c>
    </row>
    <row r="81" spans="1:13">
      <c r="A81" s="35" t="s">
        <v>83</v>
      </c>
      <c r="B81" s="31" t="str">
        <f t="shared" si="8"/>
        <v>OxJ64</v>
      </c>
      <c r="C81" s="48">
        <v>2.3660000000000001</v>
      </c>
      <c r="D81" s="27">
        <v>3.1E-2</v>
      </c>
      <c r="E81" s="26"/>
      <c r="F81" s="27"/>
      <c r="G81" s="26"/>
      <c r="H81" s="27"/>
      <c r="I81" s="26"/>
      <c r="J81" s="27"/>
      <c r="K81" s="26"/>
      <c r="L81" s="27"/>
      <c r="M81" s="22">
        <f>1*NOT(ISBLANK(C81))+2*NOT(ISBLANK(E81))+4*NOT(ISBLANK(G81))+8*NOT(ISBLANK(I81))+NOT(ISBLANK(K81))</f>
        <v>1</v>
      </c>
    </row>
    <row r="82" spans="1:13">
      <c r="A82" s="35" t="s">
        <v>82</v>
      </c>
      <c r="B82" s="31" t="str">
        <f t="shared" si="8"/>
        <v>OxJ68</v>
      </c>
      <c r="C82" s="39">
        <v>2.3420000000000001</v>
      </c>
      <c r="D82" s="27">
        <v>2.5000000000000001E-2</v>
      </c>
      <c r="E82" s="26"/>
      <c r="F82" s="27"/>
      <c r="G82" s="26"/>
      <c r="H82" s="27"/>
      <c r="I82" s="26"/>
      <c r="J82" s="27"/>
      <c r="K82" s="26"/>
      <c r="L82" s="27"/>
      <c r="M82" s="22">
        <f>1*NOT(ISBLANK(C82))+2*NOT(ISBLANK(E82))+4*NOT(ISBLANK(G82))+8*NOT(ISBLANK(I82))+NOT(ISBLANK(K82))</f>
        <v>1</v>
      </c>
    </row>
    <row r="83" spans="1:13">
      <c r="A83" s="35" t="s">
        <v>291</v>
      </c>
      <c r="B83" s="31" t="str">
        <f t="shared" si="8"/>
        <v>OxJ80</v>
      </c>
      <c r="C83" s="48">
        <v>2.331</v>
      </c>
      <c r="D83" s="27">
        <v>1.4E-2</v>
      </c>
      <c r="E83" s="26"/>
      <c r="F83" s="27"/>
      <c r="G83" s="58"/>
      <c r="H83" s="27"/>
      <c r="I83" s="26"/>
      <c r="J83" s="27"/>
      <c r="K83" s="26"/>
      <c r="L83" s="27"/>
      <c r="M83" s="22">
        <f>1*NOT(ISBLANK(C83))+2*NOT(ISBLANK(E83))+4*NOT(ISBLANK(G83))+8*NOT(ISBLANK(I83))+NOT(ISBLANK(K83))</f>
        <v>1</v>
      </c>
    </row>
    <row r="84" spans="1:13">
      <c r="A84" s="35" t="s">
        <v>340</v>
      </c>
      <c r="B84" s="31" t="str">
        <f t="shared" si="8"/>
        <v>OxJ95</v>
      </c>
      <c r="C84" s="48">
        <v>2.3370000000000002</v>
      </c>
      <c r="D84" s="27">
        <v>1.7999999999999999E-2</v>
      </c>
      <c r="E84" s="26"/>
      <c r="F84" s="27"/>
      <c r="G84" s="58"/>
      <c r="H84" s="27"/>
      <c r="I84" s="26"/>
      <c r="J84" s="27"/>
      <c r="K84" s="26"/>
      <c r="L84" s="27"/>
      <c r="M84" s="22">
        <f>1*NOT(ISBLANK(C84))+2*NOT(ISBLANK(E84))+4*NOT(ISBLANK(G84))+8*NOT(ISBLANK(I84))+NOT(ISBLANK(K84))</f>
        <v>1</v>
      </c>
    </row>
    <row r="85" spans="1:13">
      <c r="A85" s="35" t="s">
        <v>358</v>
      </c>
      <c r="B85" s="31" t="str">
        <f t="shared" si="8"/>
        <v>OxJ111</v>
      </c>
      <c r="C85" s="48">
        <v>2.1659999999999999</v>
      </c>
      <c r="D85" s="27">
        <v>2.3E-2</v>
      </c>
      <c r="E85" s="26"/>
      <c r="F85" s="27"/>
      <c r="G85" s="58"/>
      <c r="H85" s="27"/>
      <c r="I85" s="26"/>
      <c r="J85" s="27"/>
      <c r="K85" s="26"/>
      <c r="L85" s="27"/>
      <c r="M85" s="22">
        <f>1*NOT(ISBLANK(C86))+2*NOT(ISBLANK(E86))+4*NOT(ISBLANK(G86))+8*NOT(ISBLANK(I86))+NOT(ISBLANK(K86))</f>
        <v>1</v>
      </c>
    </row>
    <row r="86" spans="1:13">
      <c r="A86" s="279" t="s">
        <v>387</v>
      </c>
      <c r="B86" s="31" t="s">
        <v>387</v>
      </c>
      <c r="C86" s="38">
        <v>2.3650000000000002</v>
      </c>
      <c r="D86" s="267">
        <v>1.7000000000000001E-2</v>
      </c>
      <c r="E86" s="277"/>
      <c r="F86" s="267"/>
      <c r="G86" s="55"/>
      <c r="H86" s="27"/>
      <c r="I86" s="26"/>
      <c r="J86" s="27"/>
      <c r="K86" s="26"/>
      <c r="L86" s="27"/>
      <c r="M86" s="22">
        <f>1*NOT(ISBLANK(C74))+2*NOT(ISBLANK(E74))+4*NOT(ISBLANK(G74))+8*NOT(ISBLANK(I74))+NOT(ISBLANK(K74))</f>
        <v>1</v>
      </c>
    </row>
    <row r="87" spans="1:13">
      <c r="A87" s="20" t="s">
        <v>422</v>
      </c>
      <c r="B87" s="31" t="s">
        <v>422</v>
      </c>
      <c r="C87" s="38">
        <v>2.4159999999999999</v>
      </c>
      <c r="D87" s="267">
        <v>0.02</v>
      </c>
      <c r="E87" s="277"/>
      <c r="F87" s="267"/>
      <c r="G87" s="55"/>
      <c r="H87" s="27"/>
      <c r="I87" s="26"/>
      <c r="J87" s="27"/>
      <c r="K87" s="26"/>
      <c r="L87" s="27"/>
      <c r="M87" s="22">
        <f t="shared" ref="M87:M95" si="9">1*NOT(ISBLANK(C87))+2*NOT(ISBLANK(E87))+4*NOT(ISBLANK(G87))+8*NOT(ISBLANK(I87))+NOT(ISBLANK(K87))</f>
        <v>1</v>
      </c>
    </row>
    <row r="88" spans="1:13">
      <c r="A88" s="20" t="s">
        <v>89</v>
      </c>
      <c r="B88" s="31" t="str">
        <f t="shared" ref="B88:B93" si="10">IF(OR(LEFT(A88,1)="O",LEFT(A88,1)="P"),A88,IF(LEFT(A88,1)="S",LEFT(A88,4),IF(LEFT(A88,1)="H",LEFT(A88,7))))</f>
        <v>OxK48</v>
      </c>
      <c r="C88" s="26">
        <v>3.5569999999999999</v>
      </c>
      <c r="D88" s="27">
        <v>1.9E-2</v>
      </c>
      <c r="E88" s="26"/>
      <c r="F88" s="27"/>
      <c r="G88" s="26"/>
      <c r="H88" s="27"/>
      <c r="I88" s="26"/>
      <c r="J88" s="27"/>
      <c r="K88" s="26"/>
      <c r="L88" s="27"/>
      <c r="M88" s="22">
        <f t="shared" si="9"/>
        <v>1</v>
      </c>
    </row>
    <row r="89" spans="1:13">
      <c r="A89" s="35" t="s">
        <v>90</v>
      </c>
      <c r="B89" s="31" t="str">
        <f t="shared" si="10"/>
        <v>OxK69</v>
      </c>
      <c r="C89" s="39">
        <v>3.5830000000000002</v>
      </c>
      <c r="D89" s="27">
        <v>3.3000000000000002E-2</v>
      </c>
      <c r="E89" s="26"/>
      <c r="F89" s="27"/>
      <c r="G89" s="26"/>
      <c r="H89" s="27"/>
      <c r="I89" s="26"/>
      <c r="J89" s="27"/>
      <c r="K89" s="26"/>
      <c r="L89" s="27"/>
      <c r="M89" s="22">
        <f t="shared" si="9"/>
        <v>1</v>
      </c>
    </row>
    <row r="90" spans="1:13">
      <c r="A90" s="35" t="s">
        <v>289</v>
      </c>
      <c r="B90" s="31" t="str">
        <f t="shared" si="10"/>
        <v>OxK79</v>
      </c>
      <c r="C90" s="48">
        <v>3.532</v>
      </c>
      <c r="D90" s="27">
        <v>2.5999999999999999E-2</v>
      </c>
      <c r="E90" s="26"/>
      <c r="F90" s="27"/>
      <c r="G90" s="58"/>
      <c r="H90" s="27"/>
      <c r="I90" s="26"/>
      <c r="J90" s="27"/>
      <c r="K90" s="26"/>
      <c r="L90" s="27"/>
      <c r="M90" s="22">
        <f t="shared" si="9"/>
        <v>1</v>
      </c>
    </row>
    <row r="91" spans="1:13">
      <c r="A91" s="20" t="s">
        <v>331</v>
      </c>
      <c r="B91" s="31" t="str">
        <f t="shared" si="10"/>
        <v>OxK94</v>
      </c>
      <c r="C91" s="26">
        <v>3.5619999999999998</v>
      </c>
      <c r="D91" s="27">
        <v>4.2000000000000003E-2</v>
      </c>
      <c r="E91" s="26"/>
      <c r="F91" s="27"/>
      <c r="G91" s="26"/>
      <c r="H91" s="27"/>
      <c r="I91" s="26"/>
      <c r="J91" s="27"/>
      <c r="K91" s="26"/>
      <c r="L91" s="27"/>
      <c r="M91" s="22">
        <f t="shared" si="9"/>
        <v>1</v>
      </c>
    </row>
    <row r="92" spans="1:13">
      <c r="A92" s="20" t="s">
        <v>332</v>
      </c>
      <c r="B92" s="31" t="str">
        <f t="shared" si="10"/>
        <v>OxK95</v>
      </c>
      <c r="C92" s="39">
        <v>3.5369999999999999</v>
      </c>
      <c r="D92" s="27">
        <v>0.04</v>
      </c>
      <c r="E92" s="26"/>
      <c r="F92" s="27"/>
      <c r="G92" s="26"/>
      <c r="H92" s="27"/>
      <c r="I92" s="26"/>
      <c r="J92" s="27"/>
      <c r="K92" s="26"/>
      <c r="L92" s="27"/>
      <c r="M92" s="22">
        <f t="shared" si="9"/>
        <v>1</v>
      </c>
    </row>
    <row r="93" spans="1:13">
      <c r="A93" s="20" t="s">
        <v>357</v>
      </c>
      <c r="B93" s="31" t="str">
        <f t="shared" si="10"/>
        <v>OxK110</v>
      </c>
      <c r="C93" s="39">
        <v>3.6019999999999999</v>
      </c>
      <c r="D93" s="27">
        <v>2.3E-2</v>
      </c>
      <c r="E93" s="22"/>
      <c r="F93" s="22"/>
      <c r="G93" s="26"/>
      <c r="H93" s="27"/>
      <c r="I93" s="26"/>
      <c r="J93" s="27"/>
      <c r="K93" s="26"/>
      <c r="L93" s="27"/>
      <c r="M93" s="22">
        <f t="shared" si="9"/>
        <v>1</v>
      </c>
    </row>
    <row r="94" spans="1:13">
      <c r="A94" s="279" t="s">
        <v>389</v>
      </c>
      <c r="B94" s="31" t="s">
        <v>389</v>
      </c>
      <c r="C94" s="38">
        <v>3.6040000000000001</v>
      </c>
      <c r="D94" s="267">
        <v>2.9000000000000001E-2</v>
      </c>
      <c r="E94" s="277"/>
      <c r="F94" s="267"/>
      <c r="G94" s="55"/>
      <c r="H94" s="27"/>
      <c r="I94" s="26"/>
      <c r="J94" s="27"/>
      <c r="K94" s="26"/>
      <c r="L94" s="27"/>
      <c r="M94" s="22">
        <f t="shared" si="9"/>
        <v>1</v>
      </c>
    </row>
    <row r="95" spans="1:13">
      <c r="A95" s="20" t="s">
        <v>420</v>
      </c>
      <c r="B95" s="31" t="s">
        <v>420</v>
      </c>
      <c r="C95" s="38">
        <v>3.7530000000000001</v>
      </c>
      <c r="D95" s="267">
        <v>2.4E-2</v>
      </c>
      <c r="E95" s="277"/>
      <c r="F95" s="267"/>
      <c r="G95" s="55"/>
      <c r="H95" s="27"/>
      <c r="I95" s="26"/>
      <c r="J95" s="27"/>
      <c r="K95" s="26"/>
      <c r="L95" s="27"/>
      <c r="M95" s="22">
        <f t="shared" si="9"/>
        <v>1</v>
      </c>
    </row>
    <row r="96" spans="1:13">
      <c r="A96" s="20" t="s">
        <v>94</v>
      </c>
      <c r="B96" s="31" t="str">
        <f>IF(OR(LEFT(A96,1)="O",LEFT(A96,1)="P"),A96,IF(LEFT(A96,1)="S",LEFT(A96,4),IF(LEFT(A96,1)="H",LEFT(A96,7))))</f>
        <v>OxL51</v>
      </c>
      <c r="C96" s="43">
        <v>5.85</v>
      </c>
      <c r="D96" s="27">
        <v>5.0999999999999997E-2</v>
      </c>
      <c r="E96" s="26"/>
      <c r="F96" s="27"/>
      <c r="G96" s="26"/>
      <c r="H96" s="27"/>
      <c r="I96" s="26"/>
      <c r="J96" s="27"/>
      <c r="K96" s="26"/>
      <c r="L96" s="27"/>
      <c r="M96" s="22">
        <f t="shared" ref="M96:M129" si="11">1*NOT(ISBLANK(C96))+2*NOT(ISBLANK(E96))+4*NOT(ISBLANK(G96))+8*NOT(ISBLANK(I96))+NOT(ISBLANK(K96))</f>
        <v>1</v>
      </c>
    </row>
    <row r="97" spans="1:22">
      <c r="A97" s="20" t="s">
        <v>95</v>
      </c>
      <c r="B97" s="31" t="str">
        <f>IF(OR(LEFT(A97,1)="O",LEFT(A97,1)="P"),A97,IF(LEFT(A97,1)="S",LEFT(A97,4),IF(LEFT(A97,1)="H",LEFT(A97,7))))</f>
        <v>OxL63</v>
      </c>
      <c r="C97" s="26">
        <v>5.8650000000000002</v>
      </c>
      <c r="D97" s="27">
        <v>5.5E-2</v>
      </c>
      <c r="E97" s="26"/>
      <c r="F97" s="27"/>
      <c r="G97" s="26"/>
      <c r="H97" s="27"/>
      <c r="I97" s="26"/>
      <c r="J97" s="27"/>
      <c r="K97" s="26"/>
      <c r="L97" s="27"/>
      <c r="M97" s="22">
        <f t="shared" si="11"/>
        <v>1</v>
      </c>
    </row>
    <row r="98" spans="1:22">
      <c r="A98" s="20" t="s">
        <v>97</v>
      </c>
      <c r="B98" s="31" t="str">
        <f>IF(OR(LEFT(A98,1)="O",LEFT(A98,1)="P"),A98,IF(LEFT(A98,1)="S",LEFT(A98,4),IF(LEFT(A98,1)="H",LEFT(A98,7))))</f>
        <v>OxL78</v>
      </c>
      <c r="C98" s="39">
        <v>5.8760000000000003</v>
      </c>
      <c r="D98" s="27">
        <v>5.2999999999999999E-2</v>
      </c>
      <c r="E98" s="26"/>
      <c r="F98" s="52"/>
      <c r="G98" s="26"/>
      <c r="H98" s="27"/>
      <c r="I98" s="26"/>
      <c r="J98" s="27"/>
      <c r="K98" s="26"/>
      <c r="L98" s="27"/>
      <c r="M98" s="22">
        <f t="shared" si="11"/>
        <v>1</v>
      </c>
    </row>
    <row r="99" spans="1:22">
      <c r="A99" s="20" t="s">
        <v>329</v>
      </c>
      <c r="B99" s="31" t="str">
        <f>IF(OR(LEFT(A99,1)="O",LEFT(A99,1)="P"),A99,IF(LEFT(A99,1)="S",LEFT(A99,4),IF(LEFT(A99,1)="H",LEFT(A99,7))))</f>
        <v>OxL93</v>
      </c>
      <c r="C99" s="39">
        <v>5.8410000000000002</v>
      </c>
      <c r="D99" s="27">
        <v>5.2999999999999999E-2</v>
      </c>
      <c r="E99" s="26"/>
      <c r="F99" s="52"/>
      <c r="G99" s="26"/>
      <c r="H99" s="27"/>
      <c r="I99" s="26"/>
      <c r="J99" s="27"/>
      <c r="K99" s="26"/>
      <c r="L99" s="27"/>
      <c r="M99" s="22">
        <f t="shared" si="11"/>
        <v>1</v>
      </c>
    </row>
    <row r="100" spans="1:22">
      <c r="A100" s="279" t="s">
        <v>391</v>
      </c>
      <c r="B100" s="31" t="s">
        <v>391</v>
      </c>
      <c r="C100" s="38">
        <v>5.8280000000000003</v>
      </c>
      <c r="D100" s="267">
        <v>4.1000000000000002E-2</v>
      </c>
      <c r="E100" s="277"/>
      <c r="F100" s="267"/>
      <c r="G100" s="55"/>
      <c r="H100" s="27"/>
      <c r="I100" s="26"/>
      <c r="J100" s="27"/>
      <c r="K100" s="26"/>
      <c r="L100" s="27"/>
      <c r="M100" s="22">
        <f>1*NOT(ISBLANK(C100))+2*NOT(ISBLANK(E100))+4*NOT(ISBLANK(G100))+8*NOT(ISBLANK(I100))+NOT(ISBLANK(K100))</f>
        <v>1</v>
      </c>
    </row>
    <row r="101" spans="1:22">
      <c r="A101" s="20" t="s">
        <v>417</v>
      </c>
      <c r="B101" s="31" t="s">
        <v>417</v>
      </c>
      <c r="C101" s="38">
        <v>5.5869999999999997</v>
      </c>
      <c r="D101" s="267">
        <v>3.5999999999999997E-2</v>
      </c>
      <c r="E101" s="277"/>
      <c r="F101" s="267"/>
      <c r="G101" s="55"/>
      <c r="H101" s="27"/>
      <c r="I101" s="26"/>
      <c r="J101" s="27"/>
      <c r="K101" s="26"/>
      <c r="L101" s="27"/>
      <c r="M101" s="22">
        <f>1*NOT(ISBLANK(C101))+2*NOT(ISBLANK(E101))+4*NOT(ISBLANK(G101))+8*NOT(ISBLANK(I101))+NOT(ISBLANK(K101))</f>
        <v>1</v>
      </c>
    </row>
    <row r="102" spans="1:22">
      <c r="A102" s="20" t="s">
        <v>100</v>
      </c>
      <c r="B102" s="31" t="str">
        <f>IF(OR(LEFT(A102,1)="O",LEFT(A102,1)="P"),A102,IF(LEFT(A102,1)="S",LEFT(A102,4),IF(LEFT(A102,1)="H",LEFT(A102,7))))</f>
        <v>OxN49</v>
      </c>
      <c r="C102" s="26">
        <v>7.6349999999999998</v>
      </c>
      <c r="D102" s="46">
        <v>0.08</v>
      </c>
      <c r="E102" s="26"/>
      <c r="F102" s="27"/>
      <c r="G102" s="26"/>
      <c r="H102" s="27"/>
      <c r="I102" s="26"/>
      <c r="J102" s="27"/>
      <c r="K102" s="26"/>
      <c r="L102" s="27"/>
      <c r="M102" s="22">
        <f t="shared" si="11"/>
        <v>1</v>
      </c>
    </row>
    <row r="103" spans="1:22">
      <c r="A103" s="20" t="s">
        <v>101</v>
      </c>
      <c r="B103" s="31" t="str">
        <f>IF(OR(LEFT(A103,1)="O",LEFT(A103,1)="P"),A103,IF(LEFT(A103,1)="S",LEFT(A103,4),IF(LEFT(A103,1)="H",LEFT(A103,7))))</f>
        <v>OxN62</v>
      </c>
      <c r="C103" s="26">
        <v>7.7060000000000004</v>
      </c>
      <c r="D103" s="27">
        <v>4.5999999999999999E-2</v>
      </c>
      <c r="E103" s="26"/>
      <c r="F103" s="27"/>
      <c r="G103" s="26"/>
      <c r="H103" s="27"/>
      <c r="I103" s="26"/>
      <c r="J103" s="27"/>
      <c r="K103" s="26"/>
      <c r="L103" s="27"/>
      <c r="M103" s="22">
        <f t="shared" si="11"/>
        <v>1</v>
      </c>
      <c r="R103" s="20"/>
      <c r="S103" s="269"/>
      <c r="T103" s="269"/>
      <c r="U103" s="269"/>
      <c r="V103" s="269"/>
    </row>
    <row r="104" spans="1:22">
      <c r="A104" s="20" t="s">
        <v>102</v>
      </c>
      <c r="B104" s="31" t="str">
        <f>IF(OR(LEFT(A104,1)="O",LEFT(A104,1)="P"),A104,IF(LEFT(A104,1)="S",LEFT(A104,4),IF(LEFT(A104,1)="H",LEFT(A104,7))))</f>
        <v>OxN77</v>
      </c>
      <c r="C104" s="39">
        <v>7.7320000000000002</v>
      </c>
      <c r="D104" s="27">
        <v>5.8000000000000003E-2</v>
      </c>
      <c r="E104" s="26"/>
      <c r="F104" s="27"/>
      <c r="G104" s="26"/>
      <c r="H104" s="27"/>
      <c r="I104" s="26"/>
      <c r="J104" s="27"/>
      <c r="K104" s="26"/>
      <c r="L104" s="27"/>
      <c r="M104" s="22">
        <f t="shared" si="11"/>
        <v>1</v>
      </c>
      <c r="R104" s="20"/>
      <c r="S104" s="275"/>
      <c r="T104" s="275"/>
      <c r="U104" s="269"/>
      <c r="V104" s="269"/>
    </row>
    <row r="105" spans="1:22">
      <c r="A105" s="20" t="s">
        <v>327</v>
      </c>
      <c r="B105" s="31" t="str">
        <f>IF(OR(LEFT(A105,1)="O",LEFT(A105,1)="P"),A105,IF(LEFT(A105,1)="S",LEFT(A105,4),IF(LEFT(A105,1)="H",LEFT(A105,7))))</f>
        <v>OxN92</v>
      </c>
      <c r="C105" s="39">
        <v>7.6429999999999998</v>
      </c>
      <c r="D105" s="27">
        <v>7.8E-2</v>
      </c>
      <c r="E105" s="26"/>
      <c r="F105" s="27"/>
      <c r="G105" s="26"/>
      <c r="H105" s="27"/>
      <c r="I105" s="26"/>
      <c r="J105" s="27"/>
      <c r="K105" s="26"/>
      <c r="L105" s="27"/>
      <c r="M105" s="22">
        <f t="shared" si="11"/>
        <v>1</v>
      </c>
      <c r="R105" s="20"/>
      <c r="S105" s="275"/>
      <c r="T105" s="275"/>
      <c r="U105" s="269"/>
      <c r="V105" s="269"/>
    </row>
    <row r="106" spans="1:22">
      <c r="A106" s="20" t="s">
        <v>365</v>
      </c>
      <c r="B106" s="31" t="str">
        <f>IF(OR(LEFT(A106,1)="O",LEFT(A106,1)="P"),A106,IF(LEFT(A106,1)="S",LEFT(A106,4),IF(LEFT(A106,1)="H",LEFT(A106,7))))</f>
        <v>OxN117</v>
      </c>
      <c r="C106" s="271">
        <v>7.6790000000000003</v>
      </c>
      <c r="D106" s="268">
        <v>0.06</v>
      </c>
      <c r="E106" s="26"/>
      <c r="F106" s="27"/>
      <c r="G106" s="26"/>
      <c r="H106" s="27"/>
      <c r="I106" s="26"/>
      <c r="J106" s="27"/>
      <c r="K106" s="26"/>
      <c r="L106" s="27"/>
      <c r="M106" s="22">
        <f>1*NOT(ISBLANK(C106))+2*NOT(ISBLANK(E106))+4*NOT(ISBLANK(G106))+8*NOT(ISBLANK(I106))+NOT(ISBLANK(K106))</f>
        <v>1</v>
      </c>
    </row>
    <row r="107" spans="1:22">
      <c r="A107" s="20" t="s">
        <v>412</v>
      </c>
      <c r="B107" s="31" t="s">
        <v>412</v>
      </c>
      <c r="C107" s="38">
        <v>7.6669999999999998</v>
      </c>
      <c r="D107" s="267">
        <v>4.5999999999999999E-2</v>
      </c>
      <c r="E107" s="277"/>
      <c r="F107" s="267"/>
      <c r="G107" s="55"/>
      <c r="H107" s="27"/>
      <c r="I107" s="26"/>
      <c r="J107" s="27"/>
      <c r="K107" s="26"/>
      <c r="L107" s="27"/>
      <c r="M107" s="22">
        <f>1*NOT(ISBLANK(C107))+2*NOT(ISBLANK(E107))+4*NOT(ISBLANK(G107))+8*NOT(ISBLANK(I107))+NOT(ISBLANK(K107))</f>
        <v>1</v>
      </c>
    </row>
    <row r="108" spans="1:22">
      <c r="A108" s="20" t="s">
        <v>107</v>
      </c>
      <c r="B108" s="31" t="str">
        <f t="shared" ref="B108:B113" si="12">IF(OR(LEFT(A108,1)="O",LEFT(A108,1)="P"),A108,IF(LEFT(A108,1)="S",LEFT(A108,4),IF(LEFT(A108,1)="H",LEFT(A108,7))))</f>
        <v>OxP39</v>
      </c>
      <c r="C108" s="26">
        <v>14.89</v>
      </c>
      <c r="D108" s="27">
        <v>0.09</v>
      </c>
      <c r="E108" s="26"/>
      <c r="F108" s="27"/>
      <c r="G108" s="26"/>
      <c r="H108" s="27"/>
      <c r="I108" s="26"/>
      <c r="J108" s="27"/>
      <c r="K108" s="26"/>
      <c r="L108" s="27"/>
      <c r="M108" s="22">
        <f t="shared" si="11"/>
        <v>1</v>
      </c>
    </row>
    <row r="109" spans="1:22">
      <c r="A109" s="20" t="s">
        <v>108</v>
      </c>
      <c r="B109" s="31" t="str">
        <f t="shared" si="12"/>
        <v>OxP50</v>
      </c>
      <c r="C109" s="26">
        <v>14.89</v>
      </c>
      <c r="D109" s="27">
        <v>0.33</v>
      </c>
      <c r="E109" s="26"/>
      <c r="F109" s="27"/>
      <c r="G109" s="26"/>
      <c r="H109" s="27"/>
      <c r="I109" s="26"/>
      <c r="J109" s="27"/>
      <c r="K109" s="26"/>
      <c r="L109" s="27"/>
      <c r="M109" s="22">
        <f t="shared" si="11"/>
        <v>1</v>
      </c>
    </row>
    <row r="110" spans="1:22">
      <c r="A110" s="20" t="s">
        <v>109</v>
      </c>
      <c r="B110" s="31" t="str">
        <f t="shared" si="12"/>
        <v>OxP61</v>
      </c>
      <c r="C110" s="26">
        <v>14.92</v>
      </c>
      <c r="D110" s="27">
        <v>0.13</v>
      </c>
      <c r="E110" s="26"/>
      <c r="F110" s="27"/>
      <c r="G110" s="26"/>
      <c r="H110" s="27"/>
      <c r="I110" s="26"/>
      <c r="J110" s="27"/>
      <c r="K110" s="26"/>
      <c r="L110" s="27"/>
      <c r="M110" s="22">
        <f t="shared" si="11"/>
        <v>1</v>
      </c>
    </row>
    <row r="111" spans="1:22">
      <c r="A111" s="20" t="s">
        <v>110</v>
      </c>
      <c r="B111" s="31" t="str">
        <f t="shared" si="12"/>
        <v>OxP76</v>
      </c>
      <c r="C111" s="53">
        <v>14.98</v>
      </c>
      <c r="D111" s="27">
        <v>0.08</v>
      </c>
      <c r="E111" s="26"/>
      <c r="F111" s="27"/>
      <c r="G111" s="54"/>
      <c r="H111" s="41"/>
      <c r="I111" s="54"/>
      <c r="J111" s="27"/>
      <c r="K111" s="26"/>
      <c r="L111" s="27"/>
      <c r="M111" s="22">
        <f t="shared" si="11"/>
        <v>1</v>
      </c>
      <c r="R111" s="20"/>
      <c r="S111" s="275"/>
      <c r="T111" s="276"/>
      <c r="U111" s="270"/>
      <c r="V111" s="269"/>
    </row>
    <row r="112" spans="1:22">
      <c r="A112" s="20" t="s">
        <v>325</v>
      </c>
      <c r="B112" s="31" t="str">
        <f t="shared" si="12"/>
        <v>OxP91</v>
      </c>
      <c r="C112" s="53">
        <v>14.82</v>
      </c>
      <c r="D112" s="57">
        <v>0.1</v>
      </c>
      <c r="E112" s="26"/>
      <c r="F112" s="27"/>
      <c r="G112" s="54"/>
      <c r="H112" s="41"/>
      <c r="I112" s="54"/>
      <c r="J112" s="27"/>
      <c r="K112" s="26"/>
      <c r="L112" s="27"/>
      <c r="M112" s="22">
        <f t="shared" si="11"/>
        <v>1</v>
      </c>
      <c r="R112" s="20"/>
      <c r="S112" s="275"/>
      <c r="T112" s="275"/>
      <c r="U112" s="269"/>
      <c r="V112" s="269"/>
    </row>
    <row r="113" spans="1:13">
      <c r="A113" s="20" t="s">
        <v>366</v>
      </c>
      <c r="B113" s="31" t="str">
        <f t="shared" si="12"/>
        <v>OxP116</v>
      </c>
      <c r="C113" s="271">
        <v>14.92</v>
      </c>
      <c r="D113" s="268">
        <v>0.11</v>
      </c>
      <c r="E113" s="26"/>
      <c r="F113" s="27"/>
      <c r="G113" s="54"/>
      <c r="H113" s="41"/>
      <c r="I113" s="54"/>
      <c r="J113" s="27"/>
      <c r="K113" s="26"/>
      <c r="L113" s="27"/>
      <c r="M113" s="22">
        <f>1*NOT(ISBLANK(C113))+2*NOT(ISBLANK(E113))+4*NOT(ISBLANK(G113))+8*NOT(ISBLANK(I113))+NOT(ISBLANK(K113))</f>
        <v>1</v>
      </c>
    </row>
    <row r="114" spans="1:13">
      <c r="A114" s="20" t="s">
        <v>411</v>
      </c>
      <c r="B114" s="31" t="s">
        <v>411</v>
      </c>
      <c r="C114" s="38">
        <v>15.135</v>
      </c>
      <c r="D114" s="267">
        <v>7.6999999999999999E-2</v>
      </c>
      <c r="E114" s="277"/>
      <c r="F114" s="267"/>
      <c r="G114" s="55"/>
      <c r="H114" s="27"/>
      <c r="I114" s="26"/>
      <c r="J114" s="27"/>
      <c r="K114" s="26"/>
      <c r="L114" s="27"/>
      <c r="M114" s="22">
        <f>1*NOT(ISBLANK(C114))+2*NOT(ISBLANK(E114))+4*NOT(ISBLANK(G114))+8*NOT(ISBLANK(I114))+NOT(ISBLANK(K114))</f>
        <v>1</v>
      </c>
    </row>
    <row r="115" spans="1:13">
      <c r="A115" s="35" t="s">
        <v>119</v>
      </c>
      <c r="B115" s="31" t="str">
        <f>IF(OR(LEFT(A115,1)="O",LEFT(A115,1)="P"),A115,IF(LEFT(A115,1)="S",LEFT(A115,4),IF(LEFT(A115,1)="H",LEFT(A115,7))))</f>
        <v>OxQ70</v>
      </c>
      <c r="C115" s="48">
        <v>49.18</v>
      </c>
      <c r="D115" s="27">
        <v>0.52</v>
      </c>
      <c r="E115" s="26">
        <v>151.5</v>
      </c>
      <c r="F115" s="27">
        <v>4.5999999999999996</v>
      </c>
      <c r="G115" s="58"/>
      <c r="H115" s="27"/>
      <c r="I115" s="26"/>
      <c r="J115" s="27"/>
      <c r="K115" s="26"/>
      <c r="L115" s="27"/>
      <c r="M115" s="22">
        <f t="shared" si="11"/>
        <v>3</v>
      </c>
    </row>
    <row r="116" spans="1:13" ht="18" customHeight="1">
      <c r="A116" s="35" t="s">
        <v>120</v>
      </c>
      <c r="B116" s="31" t="str">
        <f>IF(OR(LEFT(A116,1)="O",LEFT(A116,1)="P"),A116,IF(LEFT(A116,1)="S",LEFT(A116,4),IF(LEFT(A116,1)="H",LEFT(A116,7))))</f>
        <v>OxQ75</v>
      </c>
      <c r="C116" s="48">
        <v>50.03</v>
      </c>
      <c r="D116" s="27">
        <v>0.38</v>
      </c>
      <c r="E116" s="26">
        <v>153.9</v>
      </c>
      <c r="F116" s="27">
        <v>2.9</v>
      </c>
      <c r="G116" s="58"/>
      <c r="H116" s="27"/>
      <c r="I116" s="26"/>
      <c r="J116" s="27"/>
      <c r="K116" s="26"/>
      <c r="L116" s="27"/>
      <c r="M116" s="22">
        <f t="shared" si="11"/>
        <v>3</v>
      </c>
    </row>
    <row r="117" spans="1:13" ht="18" customHeight="1">
      <c r="A117" s="35" t="s">
        <v>323</v>
      </c>
      <c r="B117" s="31" t="str">
        <f>IF(OR(LEFT(A117,1)="O",LEFT(A117,1)="P"),A117,IF(LEFT(A117,1)="S",LEFT(A117,4),IF(LEFT(A117,1)="H",LEFT(A117,7))))</f>
        <v>OxQ90</v>
      </c>
      <c r="C117" s="48">
        <v>24.88</v>
      </c>
      <c r="D117" s="27">
        <v>0.18</v>
      </c>
      <c r="E117" s="26"/>
      <c r="F117" s="27"/>
      <c r="G117" s="58"/>
      <c r="H117" s="27"/>
      <c r="I117" s="26"/>
      <c r="J117" s="27"/>
      <c r="K117" s="26"/>
      <c r="L117" s="27"/>
      <c r="M117" s="22">
        <f t="shared" si="11"/>
        <v>1</v>
      </c>
    </row>
    <row r="118" spans="1:13" ht="18" customHeight="1">
      <c r="A118" s="20" t="s">
        <v>367</v>
      </c>
      <c r="B118" s="31" t="str">
        <f>IF(OR(LEFT(A118,1)="O",LEFT(A118,1)="P"),A118,IF(LEFT(A118,1)="S",LEFT(A118,4),IF(LEFT(A118,1)="H",LEFT(A118,7))))</f>
        <v>OxQ114</v>
      </c>
      <c r="C118" s="273">
        <v>35.200000000000003</v>
      </c>
      <c r="D118" s="268">
        <v>0.28000000000000003</v>
      </c>
      <c r="E118" s="280">
        <v>127.1</v>
      </c>
      <c r="F118" s="281">
        <v>1.5</v>
      </c>
      <c r="G118" s="58"/>
      <c r="H118" s="27"/>
      <c r="I118" s="26"/>
      <c r="J118" s="27"/>
      <c r="K118" s="26"/>
      <c r="L118" s="27"/>
      <c r="M118" s="22">
        <f>1*NOT(ISBLANK(C118))+2*NOT(ISBLANK(E118))+4*NOT(ISBLANK(G118))+8*NOT(ISBLANK(I118))+NOT(ISBLANK(K118))</f>
        <v>3</v>
      </c>
    </row>
    <row r="119" spans="1:13">
      <c r="A119" s="20" t="s">
        <v>368</v>
      </c>
      <c r="B119" s="31" t="str">
        <f>IF(OR(LEFT(A119,1)="O",LEFT(A119,1)="P"),A119,IF(LEFT(A119,1)="S",LEFT(A119,4),IF(LEFT(A119,1)="H",LEFT(A119,7))))</f>
        <v>OxQ115</v>
      </c>
      <c r="C119" s="272">
        <v>25.22</v>
      </c>
      <c r="D119" s="268">
        <v>0.18</v>
      </c>
      <c r="E119" s="26"/>
      <c r="F119" s="27"/>
      <c r="G119" s="58"/>
      <c r="H119" s="27"/>
      <c r="I119" s="26"/>
      <c r="J119" s="27"/>
      <c r="K119" s="26"/>
      <c r="L119" s="27"/>
      <c r="M119" s="22">
        <f>1*NOT(ISBLANK(C119))+2*NOT(ISBLANK(E119))+4*NOT(ISBLANK(G119))+8*NOT(ISBLANK(I119))+NOT(ISBLANK(K119))</f>
        <v>1</v>
      </c>
    </row>
    <row r="120" spans="1:13">
      <c r="A120" s="20" t="s">
        <v>409</v>
      </c>
      <c r="B120" s="31" t="s">
        <v>409</v>
      </c>
      <c r="C120" s="38">
        <v>34.686</v>
      </c>
      <c r="D120" s="267">
        <v>0.224</v>
      </c>
      <c r="E120" s="277">
        <v>128.5</v>
      </c>
      <c r="F120" s="267">
        <v>1.9</v>
      </c>
      <c r="G120" s="55"/>
      <c r="H120" s="27"/>
      <c r="I120" s="26"/>
      <c r="J120" s="27"/>
      <c r="K120" s="26"/>
      <c r="L120" s="27"/>
      <c r="M120" s="22">
        <f>1*NOT(ISBLANK(C120))+2*NOT(ISBLANK(E120))+4*NOT(ISBLANK(G120))+8*NOT(ISBLANK(I120))+NOT(ISBLANK(K120))</f>
        <v>3</v>
      </c>
    </row>
    <row r="121" spans="1:13">
      <c r="A121" s="20" t="s">
        <v>57</v>
      </c>
      <c r="B121" s="31" t="str">
        <f>IF(OR(LEFT(A121,1)="O",LEFT(A121,1)="P"),A121,IF(LEFT(A121,1)="S",LEFT(A121,4),IF(LEFT(A121,1)="H",LEFT(A121,7))))</f>
        <v>SE29</v>
      </c>
      <c r="C121" s="26">
        <v>0.59699999999999998</v>
      </c>
      <c r="D121" s="37">
        <v>7.0000000000000001E-3</v>
      </c>
      <c r="E121" s="38"/>
      <c r="F121" s="44"/>
      <c r="G121" s="26"/>
      <c r="H121" s="30"/>
      <c r="I121" s="26"/>
      <c r="J121" s="27"/>
      <c r="K121" s="26"/>
      <c r="L121" s="27"/>
      <c r="M121" s="22">
        <f t="shared" si="11"/>
        <v>1</v>
      </c>
    </row>
    <row r="122" spans="1:13">
      <c r="A122" s="35" t="s">
        <v>58</v>
      </c>
      <c r="B122" s="31" t="str">
        <f>IF(OR(LEFT(A122,1)="O",LEFT(A122,1)="P"),A122,IF(LEFT(A122,1)="S",LEFT(A122,4),IF(LEFT(A122,1)="H",LEFT(A122,7))))</f>
        <v>SE44</v>
      </c>
      <c r="C122" s="39">
        <v>0.60599999999999998</v>
      </c>
      <c r="D122" s="27">
        <v>6.0000000000000001E-3</v>
      </c>
      <c r="E122" s="26"/>
      <c r="F122" s="27"/>
      <c r="G122" s="26"/>
      <c r="H122" s="30"/>
      <c r="I122" s="26"/>
      <c r="J122" s="27"/>
      <c r="K122" s="26"/>
      <c r="L122" s="27"/>
      <c r="M122" s="22">
        <f t="shared" si="11"/>
        <v>1</v>
      </c>
    </row>
    <row r="123" spans="1:13">
      <c r="A123" s="35" t="s">
        <v>313</v>
      </c>
      <c r="B123" s="31" t="str">
        <f>IF(OR(LEFT(A123,1)="O",LEFT(A123,1)="P"),A123,IF(LEFT(A123,1)="S",LEFT(A123,4),IF(LEFT(A123,1)="H",LEFT(A123,7))))</f>
        <v>SE58</v>
      </c>
      <c r="C123" s="39">
        <v>0.60699999999999998</v>
      </c>
      <c r="D123" s="27">
        <v>6.0000000000000001E-3</v>
      </c>
      <c r="E123" s="26"/>
      <c r="F123" s="27"/>
      <c r="G123" s="26"/>
      <c r="H123" s="30"/>
      <c r="I123" s="26"/>
      <c r="J123" s="27"/>
      <c r="K123" s="26"/>
      <c r="L123" s="27"/>
      <c r="M123" s="22">
        <f t="shared" si="11"/>
        <v>1</v>
      </c>
    </row>
    <row r="124" spans="1:13">
      <c r="A124" s="35" t="s">
        <v>353</v>
      </c>
      <c r="B124" s="31" t="str">
        <f>IF(OR(LEFT(A124,1)="O",LEFT(A124,1)="P"),A124,IF(LEFT(A124,1)="S",LEFT(A124,4),IF(LEFT(A124,1)="H",LEFT(A124,7))))</f>
        <v>SE68</v>
      </c>
      <c r="C124" s="39">
        <v>0.59899999999999998</v>
      </c>
      <c r="D124" s="27">
        <v>4.0000000000000001E-3</v>
      </c>
      <c r="E124" s="26"/>
      <c r="F124" s="27"/>
      <c r="G124" s="26"/>
      <c r="H124" s="27"/>
      <c r="I124" s="26"/>
      <c r="J124" s="27"/>
      <c r="K124" s="26"/>
      <c r="L124" s="27"/>
      <c r="M124" s="22">
        <f t="shared" si="11"/>
        <v>1</v>
      </c>
    </row>
    <row r="125" spans="1:13">
      <c r="A125" s="279" t="s">
        <v>398</v>
      </c>
      <c r="B125" s="31" t="s">
        <v>398</v>
      </c>
      <c r="C125" s="38">
        <v>0.59499999999999997</v>
      </c>
      <c r="D125" s="267">
        <v>5.0000000000000001E-3</v>
      </c>
      <c r="E125" s="277"/>
      <c r="F125" s="267"/>
      <c r="G125" s="55"/>
      <c r="H125" s="27"/>
      <c r="I125" s="26"/>
      <c r="J125" s="27"/>
      <c r="K125" s="26"/>
      <c r="L125" s="27"/>
      <c r="M125" s="22">
        <f t="shared" si="11"/>
        <v>1</v>
      </c>
    </row>
    <row r="126" spans="1:13">
      <c r="A126" s="20" t="s">
        <v>437</v>
      </c>
      <c r="B126" s="31" t="s">
        <v>437</v>
      </c>
      <c r="C126" s="38">
        <v>0.60599999999999998</v>
      </c>
      <c r="D126" s="267">
        <v>4.0000000000000001E-3</v>
      </c>
      <c r="E126" s="277"/>
      <c r="F126" s="267"/>
      <c r="G126" s="55"/>
      <c r="H126" s="27"/>
      <c r="I126" s="26"/>
      <c r="J126" s="27"/>
      <c r="K126" s="26"/>
      <c r="L126" s="27"/>
      <c r="M126" s="22">
        <f>1*NOT(ISBLANK(C126))+2*NOT(ISBLANK(E126))+4*NOT(ISBLANK(G126))+8*NOT(ISBLANK(I126))+NOT(ISBLANK(K126))</f>
        <v>1</v>
      </c>
    </row>
    <row r="127" spans="1:13">
      <c r="A127" s="20" t="s">
        <v>435</v>
      </c>
      <c r="B127" s="31" t="s">
        <v>435</v>
      </c>
      <c r="C127" s="39">
        <v>0.86</v>
      </c>
      <c r="D127" s="267">
        <v>5.0000000000000001E-3</v>
      </c>
      <c r="E127" s="277"/>
      <c r="F127" s="267"/>
      <c r="G127" s="55"/>
      <c r="H127" s="27"/>
      <c r="I127" s="26"/>
      <c r="J127" s="27"/>
      <c r="K127" s="26"/>
      <c r="L127" s="27"/>
      <c r="M127" s="22">
        <f>1*NOT(ISBLANK(C127))+2*NOT(ISBLANK(E127))+4*NOT(ISBLANK(G127))+8*NOT(ISBLANK(I127))+NOT(ISBLANK(K127))</f>
        <v>1</v>
      </c>
    </row>
    <row r="128" spans="1:13">
      <c r="A128" s="20" t="s">
        <v>65</v>
      </c>
      <c r="B128" s="31" t="str">
        <f>IF(OR(LEFT(A128,1)="O",LEFT(A128,1)="P"),A128,IF(LEFT(A128,1)="S",LEFT(A128,4),IF(LEFT(A128,1)="H",LEFT(A128,7))))</f>
        <v>SF23</v>
      </c>
      <c r="C128" s="26">
        <v>0.83099999999999996</v>
      </c>
      <c r="D128" s="27">
        <v>1.2E-2</v>
      </c>
      <c r="E128" s="26"/>
      <c r="F128" s="27"/>
      <c r="G128" s="26"/>
      <c r="H128" s="30"/>
      <c r="I128" s="26"/>
      <c r="J128" s="27"/>
      <c r="K128" s="26"/>
      <c r="L128" s="27"/>
      <c r="M128" s="22">
        <f t="shared" si="11"/>
        <v>1</v>
      </c>
    </row>
    <row r="129" spans="1:22">
      <c r="A129" s="35" t="s">
        <v>66</v>
      </c>
      <c r="B129" s="31" t="str">
        <f>IF(OR(LEFT(A129,1)="O",LEFT(A129,1)="P"),A129,IF(LEFT(A129,1)="S",LEFT(A129,4),IF(LEFT(A129,1)="H",LEFT(A129,7))))</f>
        <v>SF30</v>
      </c>
      <c r="C129" s="42">
        <v>0.83199999999999996</v>
      </c>
      <c r="D129" s="37">
        <v>8.0000000000000002E-3</v>
      </c>
      <c r="E129" s="38"/>
      <c r="F129" s="27"/>
      <c r="G129" s="26"/>
      <c r="H129" s="27"/>
      <c r="I129" s="26"/>
      <c r="J129" s="27"/>
      <c r="K129" s="26"/>
      <c r="L129" s="27"/>
      <c r="M129" s="22">
        <f t="shared" si="11"/>
        <v>1</v>
      </c>
    </row>
    <row r="130" spans="1:22">
      <c r="A130" s="35" t="s">
        <v>312</v>
      </c>
      <c r="B130" s="31" t="str">
        <f>IF(OR(LEFT(A130,1)="O",LEFT(A130,1)="P"),A130,IF(LEFT(A130,1)="S",LEFT(A130,4),IF(LEFT(A130,1)="H",LEFT(A130,7))))</f>
        <v>SF45</v>
      </c>
      <c r="C130" s="39">
        <v>0.84799999999999998</v>
      </c>
      <c r="D130" s="46">
        <v>0.01</v>
      </c>
      <c r="E130" s="26"/>
      <c r="F130" s="27"/>
      <c r="G130" s="26"/>
      <c r="H130" s="27"/>
      <c r="I130" s="26"/>
      <c r="J130" s="27"/>
      <c r="K130" s="26"/>
      <c r="L130" s="27"/>
      <c r="M130" s="22">
        <f t="shared" ref="M130:M161" si="13">1*NOT(ISBLANK(C130))+2*NOT(ISBLANK(E130))+4*NOT(ISBLANK(G130))+8*NOT(ISBLANK(I130))+NOT(ISBLANK(K130))</f>
        <v>1</v>
      </c>
    </row>
    <row r="131" spans="1:22">
      <c r="A131" s="35" t="s">
        <v>311</v>
      </c>
      <c r="B131" s="31" t="str">
        <f>IF(OR(LEFT(A131,1)="O",LEFT(A131,1)="P"),A131,IF(LEFT(A131,1)="S",LEFT(A131,4),IF(LEFT(A131,1)="H",LEFT(A131,7))))</f>
        <v>SF57</v>
      </c>
      <c r="C131" s="39">
        <v>0.84799999999999998</v>
      </c>
      <c r="D131" s="46">
        <v>0.01</v>
      </c>
      <c r="E131" s="26"/>
      <c r="F131" s="27"/>
      <c r="G131" s="26"/>
      <c r="H131" s="27"/>
      <c r="I131" s="26"/>
      <c r="J131" s="27"/>
      <c r="K131" s="26"/>
      <c r="L131" s="27"/>
      <c r="M131" s="22">
        <f t="shared" si="13"/>
        <v>1</v>
      </c>
    </row>
    <row r="132" spans="1:22">
      <c r="A132" s="35" t="s">
        <v>350</v>
      </c>
      <c r="B132" s="31" t="str">
        <f>IF(OR(LEFT(A132,1)="O",LEFT(A132,1)="P"),A132,IF(LEFT(A132,1)="S",LEFT(A132,4),IF(LEFT(A132,1)="H",LEFT(A132,7))))</f>
        <v>SF67</v>
      </c>
      <c r="C132" s="39">
        <v>0.83499999999999996</v>
      </c>
      <c r="D132" s="27">
        <v>6.0000000000000001E-3</v>
      </c>
      <c r="E132" s="26"/>
      <c r="F132" s="27"/>
      <c r="G132" s="26"/>
      <c r="H132" s="27"/>
      <c r="I132" s="26"/>
      <c r="J132" s="27"/>
      <c r="K132" s="26"/>
      <c r="L132" s="27"/>
      <c r="M132" s="22">
        <f t="shared" si="13"/>
        <v>1</v>
      </c>
    </row>
    <row r="133" spans="1:22">
      <c r="A133" s="279" t="s">
        <v>401</v>
      </c>
      <c r="B133" s="31" t="s">
        <v>401</v>
      </c>
      <c r="C133" s="38">
        <v>0.84799999999999998</v>
      </c>
      <c r="D133" s="267">
        <v>6.0000000000000001E-3</v>
      </c>
      <c r="E133" s="277"/>
      <c r="F133" s="267"/>
      <c r="G133" s="55"/>
      <c r="H133" s="27"/>
      <c r="I133" s="26"/>
      <c r="J133" s="27"/>
      <c r="K133" s="26"/>
      <c r="L133" s="27"/>
      <c r="M133" s="22">
        <f t="shared" si="13"/>
        <v>1</v>
      </c>
    </row>
    <row r="134" spans="1:22">
      <c r="A134" s="20" t="s">
        <v>68</v>
      </c>
      <c r="B134" s="31" t="str">
        <f>IF(OR(LEFT(A134,1)="O",LEFT(A134,1)="P"),A134,IF(LEFT(A134,1)="S",LEFT(A134,4),IF(LEFT(A134,1)="H",LEFT(A134,7))))</f>
        <v>SG31</v>
      </c>
      <c r="C134" s="26">
        <v>0.996</v>
      </c>
      <c r="D134" s="37">
        <v>1.0999999999999999E-2</v>
      </c>
      <c r="E134" s="38"/>
      <c r="F134" s="45"/>
      <c r="G134" s="26"/>
      <c r="H134" s="27"/>
      <c r="I134" s="26"/>
      <c r="J134" s="27"/>
      <c r="K134" s="26"/>
      <c r="L134" s="27"/>
      <c r="M134" s="22">
        <f t="shared" si="13"/>
        <v>1</v>
      </c>
    </row>
    <row r="135" spans="1:22">
      <c r="A135" s="32" t="s">
        <v>67</v>
      </c>
      <c r="B135" s="31" t="str">
        <f>IF(OR(LEFT(A135,1)="O",LEFT(A135,1)="P"),A135,IF(LEFT(A135,1)="S",LEFT(A135,4),IF(LEFT(A135,1)="H",LEFT(A135,7))))</f>
        <v>SG40</v>
      </c>
      <c r="C135" s="39">
        <v>0.97599999999999998</v>
      </c>
      <c r="D135" s="27">
        <v>8.9999999999999993E-3</v>
      </c>
      <c r="E135" s="26"/>
      <c r="F135" s="27"/>
      <c r="G135" s="26"/>
      <c r="H135" s="27"/>
      <c r="I135" s="26"/>
      <c r="J135" s="27"/>
      <c r="K135" s="26"/>
      <c r="L135" s="27"/>
      <c r="M135" s="22">
        <f t="shared" si="13"/>
        <v>1</v>
      </c>
    </row>
    <row r="136" spans="1:22">
      <c r="A136" s="32" t="s">
        <v>315</v>
      </c>
      <c r="B136" s="31" t="str">
        <f>IF(OR(LEFT(A136,1)="O",LEFT(A136,1)="P"),A136,IF(LEFT(A136,1)="S",LEFT(A136,4),IF(LEFT(A136,1)="H",LEFT(A136,7))))</f>
        <v>SG56</v>
      </c>
      <c r="C136" s="39">
        <v>1.0269999999999999</v>
      </c>
      <c r="D136" s="27">
        <v>1.0999999999999999E-2</v>
      </c>
      <c r="E136" s="26"/>
      <c r="F136" s="27"/>
      <c r="G136" s="26"/>
      <c r="H136" s="27"/>
      <c r="I136" s="26"/>
      <c r="J136" s="27"/>
      <c r="K136" s="26"/>
      <c r="L136" s="27"/>
      <c r="M136" s="22">
        <f t="shared" si="13"/>
        <v>1</v>
      </c>
    </row>
    <row r="137" spans="1:22">
      <c r="A137" s="35" t="s">
        <v>360</v>
      </c>
      <c r="B137" s="31" t="str">
        <f>IF(OR(LEFT(A137,1)="O",LEFT(A137,1)="P"),A137,IF(LEFT(A137,1)="S",LEFT(A137,4),IF(LEFT(A137,1)="H",LEFT(A137,7))))</f>
        <v>SG66</v>
      </c>
      <c r="C137" s="39">
        <v>1.0860000000000001</v>
      </c>
      <c r="D137" s="27">
        <v>8.9999999999999993E-3</v>
      </c>
      <c r="E137" s="26"/>
      <c r="F137" s="27"/>
      <c r="G137" s="26"/>
      <c r="H137" s="27"/>
      <c r="I137" s="26"/>
      <c r="J137" s="27"/>
      <c r="K137" s="26"/>
      <c r="L137" s="27"/>
      <c r="M137" s="22">
        <f t="shared" si="13"/>
        <v>1</v>
      </c>
    </row>
    <row r="138" spans="1:22">
      <c r="A138" s="279" t="s">
        <v>404</v>
      </c>
      <c r="B138" s="31" t="s">
        <v>404</v>
      </c>
      <c r="C138" s="38">
        <v>1.026</v>
      </c>
      <c r="D138" s="267">
        <v>8.0000000000000002E-3</v>
      </c>
      <c r="E138" s="277"/>
      <c r="F138" s="267"/>
      <c r="G138" s="55"/>
      <c r="H138" s="27"/>
      <c r="I138" s="26"/>
      <c r="J138" s="27"/>
      <c r="K138" s="26"/>
      <c r="L138" s="27"/>
      <c r="M138" s="22">
        <f t="shared" si="13"/>
        <v>1</v>
      </c>
    </row>
    <row r="139" spans="1:22">
      <c r="A139" s="20" t="s">
        <v>432</v>
      </c>
      <c r="B139" s="31" t="s">
        <v>432</v>
      </c>
      <c r="C139" s="38">
        <v>1.0409999999999999</v>
      </c>
      <c r="D139" s="267">
        <v>6.0000000000000001E-3</v>
      </c>
      <c r="E139" s="277"/>
      <c r="F139" s="267"/>
      <c r="G139" s="55"/>
      <c r="H139" s="27"/>
      <c r="I139" s="26"/>
      <c r="J139" s="27"/>
      <c r="K139" s="26"/>
      <c r="L139" s="27"/>
      <c r="M139" s="22">
        <f t="shared" si="13"/>
        <v>1</v>
      </c>
      <c r="R139" s="20"/>
      <c r="S139" s="275"/>
      <c r="T139" s="275"/>
      <c r="U139" s="269"/>
      <c r="V139" s="269"/>
    </row>
    <row r="140" spans="1:22">
      <c r="A140" s="32" t="s">
        <v>76</v>
      </c>
      <c r="B140" s="31" t="str">
        <f t="shared" ref="B140:B145" si="14">IF(OR(LEFT(A140,1)="O",LEFT(A140,1)="P"),A140,IF(LEFT(A140,1)="S",LEFT(A140,4),IF(LEFT(A140,1)="H",LEFT(A140,7))))</f>
        <v>SH24</v>
      </c>
      <c r="C140" s="39">
        <v>1.3260000000000001</v>
      </c>
      <c r="D140" s="40">
        <v>1.6E-2</v>
      </c>
      <c r="E140" s="26"/>
      <c r="F140" s="27"/>
      <c r="G140" s="26"/>
      <c r="H140" s="27"/>
      <c r="I140" s="26"/>
      <c r="J140" s="27"/>
      <c r="K140" s="26"/>
      <c r="L140" s="27"/>
      <c r="M140" s="22">
        <f t="shared" si="13"/>
        <v>1</v>
      </c>
      <c r="R140" s="20"/>
      <c r="S140" s="275"/>
      <c r="T140" s="275"/>
      <c r="U140" s="269"/>
      <c r="V140" s="269"/>
    </row>
    <row r="141" spans="1:22">
      <c r="A141" s="35" t="s">
        <v>75</v>
      </c>
      <c r="B141" s="31" t="str">
        <f t="shared" si="14"/>
        <v>SH35</v>
      </c>
      <c r="C141" s="42">
        <v>1.323</v>
      </c>
      <c r="D141" s="37">
        <v>1.7000000000000001E-2</v>
      </c>
      <c r="E141" s="38"/>
      <c r="F141" s="47"/>
      <c r="G141" s="26"/>
      <c r="H141" s="27"/>
      <c r="I141" s="26"/>
      <c r="J141" s="27"/>
      <c r="K141" s="26"/>
      <c r="L141" s="27"/>
      <c r="M141" s="22">
        <f t="shared" si="13"/>
        <v>1</v>
      </c>
      <c r="R141" s="20"/>
      <c r="S141" s="275"/>
      <c r="T141" s="275"/>
      <c r="U141" s="269"/>
      <c r="V141" s="269"/>
    </row>
    <row r="142" spans="1:22">
      <c r="A142" s="32" t="s">
        <v>77</v>
      </c>
      <c r="B142" s="31" t="str">
        <f t="shared" si="14"/>
        <v>SH41</v>
      </c>
      <c r="C142" s="39">
        <v>1.3440000000000001</v>
      </c>
      <c r="D142" s="27">
        <v>1.4999999999999999E-2</v>
      </c>
      <c r="E142" s="26"/>
      <c r="F142" s="27"/>
      <c r="G142" s="26"/>
      <c r="H142" s="27"/>
      <c r="I142" s="26"/>
      <c r="J142" s="27"/>
      <c r="K142" s="26"/>
      <c r="L142" s="27"/>
      <c r="M142" s="22">
        <f t="shared" si="13"/>
        <v>1</v>
      </c>
    </row>
    <row r="143" spans="1:22">
      <c r="A143" s="32" t="s">
        <v>316</v>
      </c>
      <c r="B143" s="31" t="str">
        <f t="shared" si="14"/>
        <v>SH55</v>
      </c>
      <c r="C143" s="39">
        <v>1.375</v>
      </c>
      <c r="D143" s="27">
        <v>1.4E-2</v>
      </c>
      <c r="E143" s="26"/>
      <c r="F143" s="27"/>
      <c r="G143" s="26"/>
      <c r="H143" s="27"/>
      <c r="I143" s="26"/>
      <c r="J143" s="27"/>
      <c r="K143" s="26"/>
      <c r="L143" s="27"/>
      <c r="M143" s="22">
        <f t="shared" si="13"/>
        <v>1</v>
      </c>
    </row>
    <row r="144" spans="1:22">
      <c r="A144" s="32" t="s">
        <v>343</v>
      </c>
      <c r="B144" s="31" t="str">
        <f t="shared" si="14"/>
        <v>SH65</v>
      </c>
      <c r="C144" s="39">
        <v>1.3480000000000001</v>
      </c>
      <c r="D144" s="27">
        <v>8.9999999999999993E-3</v>
      </c>
      <c r="E144" s="26"/>
      <c r="F144" s="27"/>
      <c r="G144" s="26"/>
      <c r="H144" s="27"/>
      <c r="I144" s="26"/>
      <c r="J144" s="27"/>
      <c r="K144" s="26"/>
      <c r="L144" s="27"/>
      <c r="M144" s="22">
        <f t="shared" si="13"/>
        <v>1</v>
      </c>
    </row>
    <row r="145" spans="1:13">
      <c r="A145" s="32" t="s">
        <v>359</v>
      </c>
      <c r="B145" s="31" t="str">
        <f t="shared" si="14"/>
        <v>SH69</v>
      </c>
      <c r="C145" s="39">
        <v>1.3460000000000001</v>
      </c>
      <c r="D145" s="27">
        <v>1.0999999999999999E-2</v>
      </c>
      <c r="E145" s="26"/>
      <c r="F145" s="27"/>
      <c r="G145" s="26"/>
      <c r="H145" s="27"/>
      <c r="I145" s="26"/>
      <c r="J145" s="27"/>
      <c r="K145" s="26"/>
      <c r="L145" s="27"/>
      <c r="M145" s="22">
        <f t="shared" si="13"/>
        <v>1</v>
      </c>
    </row>
    <row r="146" spans="1:13">
      <c r="A146" s="279" t="s">
        <v>384</v>
      </c>
      <c r="B146" s="31" t="s">
        <v>384</v>
      </c>
      <c r="C146" s="38">
        <v>1.333</v>
      </c>
      <c r="D146" s="267">
        <v>7.0000000000000001E-3</v>
      </c>
      <c r="E146" s="277"/>
      <c r="F146" s="267"/>
      <c r="G146" s="55"/>
      <c r="H146" s="27"/>
      <c r="I146" s="26"/>
      <c r="J146" s="27"/>
      <c r="K146" s="26"/>
      <c r="L146" s="27"/>
      <c r="M146" s="22">
        <f t="shared" si="13"/>
        <v>1</v>
      </c>
    </row>
    <row r="147" spans="1:13">
      <c r="A147" s="20" t="s">
        <v>426</v>
      </c>
      <c r="B147" s="31" t="s">
        <v>426</v>
      </c>
      <c r="C147" s="38">
        <v>1.4</v>
      </c>
      <c r="D147" s="267">
        <v>8.0000000000000002E-3</v>
      </c>
      <c r="E147" s="277"/>
      <c r="F147" s="267"/>
      <c r="G147" s="55"/>
      <c r="H147" s="27"/>
      <c r="I147" s="26"/>
      <c r="J147" s="27"/>
      <c r="K147" s="26"/>
      <c r="L147" s="27"/>
      <c r="M147" s="22">
        <f t="shared" si="13"/>
        <v>1</v>
      </c>
    </row>
    <row r="148" spans="1:13">
      <c r="A148" s="20" t="s">
        <v>79</v>
      </c>
      <c r="B148" s="31" t="str">
        <f>IF(OR(LEFT(A148,1)="O",LEFT(A148,1)="P"),A148,IF(LEFT(A148,1)="S",LEFT(A148,4),IF(LEFT(A148,1)="H",LEFT(A148,7))))</f>
        <v>SI25</v>
      </c>
      <c r="C148" s="26">
        <v>1.8009999999999999</v>
      </c>
      <c r="D148" s="27">
        <v>1.7999999999999999E-2</v>
      </c>
      <c r="E148" s="26">
        <v>33.25</v>
      </c>
      <c r="F148" s="27">
        <v>0.61</v>
      </c>
      <c r="G148" s="26"/>
      <c r="H148" s="27"/>
      <c r="I148" s="26"/>
      <c r="J148" s="27"/>
      <c r="K148" s="26"/>
      <c r="L148" s="27"/>
      <c r="M148" s="22">
        <f t="shared" si="13"/>
        <v>3</v>
      </c>
    </row>
    <row r="149" spans="1:13">
      <c r="A149" s="35" t="s">
        <v>78</v>
      </c>
      <c r="B149" s="31" t="str">
        <f>IF(OR(LEFT(A149,1)="O",LEFT(A149,1)="P"),A149,IF(LEFT(A149,1)="S",LEFT(A149,4),IF(LEFT(A149,1)="H",LEFT(A149,7))))</f>
        <v>Si42</v>
      </c>
      <c r="C149" s="39">
        <v>1.7609999999999999</v>
      </c>
      <c r="D149" s="27">
        <v>2.1000000000000001E-2</v>
      </c>
      <c r="E149" s="26"/>
      <c r="F149" s="27"/>
      <c r="G149" s="26"/>
      <c r="H149" s="27"/>
      <c r="I149" s="26"/>
      <c r="J149" s="27"/>
      <c r="K149" s="26"/>
      <c r="L149" s="27"/>
      <c r="M149" s="22">
        <f t="shared" si="13"/>
        <v>1</v>
      </c>
    </row>
    <row r="150" spans="1:13">
      <c r="A150" s="35" t="s">
        <v>293</v>
      </c>
      <c r="B150" s="31" t="str">
        <f>IF(OR(LEFT(A150,1)="O",LEFT(A150,1)="P"),A150,IF(LEFT(A150,1)="S",LEFT(A150,4),IF(LEFT(A150,1)="H",LEFT(A150,7))))</f>
        <v>Si54</v>
      </c>
      <c r="C150" s="39">
        <v>1.78</v>
      </c>
      <c r="D150" s="27">
        <v>1.0999999999999999E-2</v>
      </c>
      <c r="E150" s="26"/>
      <c r="F150" s="27"/>
      <c r="G150" s="26"/>
      <c r="H150" s="27"/>
      <c r="I150" s="26"/>
      <c r="J150" s="27"/>
      <c r="K150" s="26"/>
      <c r="L150" s="27"/>
      <c r="M150" s="22">
        <f t="shared" si="13"/>
        <v>1</v>
      </c>
    </row>
    <row r="151" spans="1:13">
      <c r="A151" s="35" t="s">
        <v>342</v>
      </c>
      <c r="B151" s="31" t="str">
        <f>IF(OR(LEFT(A151,1)="O",LEFT(A151,1)="P"),A151,IF(LEFT(A151,1)="S",LEFT(A151,4),IF(LEFT(A151,1)="H",LEFT(A151,7))))</f>
        <v>Si64</v>
      </c>
      <c r="C151" s="39">
        <v>1.78</v>
      </c>
      <c r="D151" s="27">
        <v>1.2999999999999999E-2</v>
      </c>
      <c r="E151" s="26"/>
      <c r="F151" s="27"/>
      <c r="G151" s="26"/>
      <c r="H151" s="27"/>
      <c r="I151" s="26"/>
      <c r="J151" s="27"/>
      <c r="K151" s="26"/>
      <c r="L151" s="27"/>
      <c r="M151" s="22">
        <f t="shared" si="13"/>
        <v>1</v>
      </c>
    </row>
    <row r="152" spans="1:13">
      <c r="A152" s="279" t="s">
        <v>385</v>
      </c>
      <c r="B152" s="31" t="s">
        <v>385</v>
      </c>
      <c r="C152" s="38">
        <v>1.79</v>
      </c>
      <c r="D152" s="267">
        <v>8.0000000000000002E-3</v>
      </c>
      <c r="E152" s="277"/>
      <c r="F152" s="267"/>
      <c r="G152" s="55"/>
      <c r="H152" s="27"/>
      <c r="I152" s="26"/>
      <c r="J152" s="27"/>
      <c r="K152" s="26"/>
      <c r="L152" s="27"/>
      <c r="M152" s="22">
        <f t="shared" si="13"/>
        <v>1</v>
      </c>
    </row>
    <row r="153" spans="1:13">
      <c r="A153" s="20" t="s">
        <v>423</v>
      </c>
      <c r="B153" s="31" t="s">
        <v>423</v>
      </c>
      <c r="C153" s="38">
        <v>1.8009999999999999</v>
      </c>
      <c r="D153" s="267">
        <v>8.9999999999999993E-3</v>
      </c>
      <c r="E153" s="277"/>
      <c r="F153" s="267"/>
      <c r="G153" s="55"/>
      <c r="H153" s="27"/>
      <c r="I153" s="26"/>
      <c r="J153" s="27"/>
      <c r="K153" s="26"/>
      <c r="L153" s="27"/>
      <c r="M153" s="22">
        <f t="shared" si="13"/>
        <v>1</v>
      </c>
    </row>
    <row r="154" spans="1:13">
      <c r="A154" s="35" t="s">
        <v>85</v>
      </c>
      <c r="B154" s="31" t="str">
        <f>IF(OR(LEFT(A154,1)="O",LEFT(A154,1)="P"),A154,IF(LEFT(A154,1)="S",LEFT(A154,4),IF(LEFT(A154,1)="H",LEFT(A154,7))))</f>
        <v>SJ22</v>
      </c>
      <c r="C154" s="39">
        <v>2.6040000000000001</v>
      </c>
      <c r="D154" s="27">
        <v>1.9E-2</v>
      </c>
      <c r="E154" s="26"/>
      <c r="F154" s="27"/>
      <c r="G154" s="26"/>
      <c r="H154" s="27"/>
      <c r="I154" s="26"/>
      <c r="J154" s="27"/>
      <c r="K154" s="26"/>
      <c r="L154" s="27"/>
      <c r="M154" s="22">
        <f t="shared" si="13"/>
        <v>1</v>
      </c>
    </row>
    <row r="155" spans="1:13">
      <c r="A155" s="20" t="s">
        <v>87</v>
      </c>
      <c r="B155" s="31" t="str">
        <f>IF(OR(LEFT(A155,1)="O",LEFT(A155,1)="P"),A155,IF(LEFT(A155,1)="S",LEFT(A155,4),IF(LEFT(A155,1)="H",LEFT(A155,7))))</f>
        <v>SJ32</v>
      </c>
      <c r="C155" s="26">
        <v>2.645</v>
      </c>
      <c r="D155" s="37">
        <v>2.7E-2</v>
      </c>
      <c r="E155" s="38"/>
      <c r="F155" s="45"/>
      <c r="G155" s="26"/>
      <c r="H155" s="27"/>
      <c r="I155" s="26"/>
      <c r="J155" s="27"/>
      <c r="K155" s="26"/>
      <c r="L155" s="27"/>
      <c r="M155" s="22">
        <f t="shared" si="13"/>
        <v>1</v>
      </c>
    </row>
    <row r="156" spans="1:13">
      <c r="A156" s="32" t="s">
        <v>86</v>
      </c>
      <c r="B156" s="31" t="str">
        <f>IF(OR(LEFT(A156,1)="O",LEFT(A156,1)="P"),A156,IF(LEFT(A156,1)="S",LEFT(A156,4),IF(LEFT(A156,1)="H",LEFT(A156,7))))</f>
        <v>SJ39</v>
      </c>
      <c r="C156" s="48">
        <v>2.641</v>
      </c>
      <c r="D156" s="27">
        <v>3.3000000000000002E-2</v>
      </c>
      <c r="E156" s="26"/>
      <c r="F156" s="27"/>
      <c r="G156" s="26"/>
      <c r="H156" s="27"/>
      <c r="I156" s="26"/>
      <c r="J156" s="27"/>
      <c r="K156" s="26"/>
      <c r="L156" s="27"/>
      <c r="M156" s="22">
        <f t="shared" si="13"/>
        <v>1</v>
      </c>
    </row>
    <row r="157" spans="1:13">
      <c r="A157" s="35" t="s">
        <v>290</v>
      </c>
      <c r="B157" s="31" t="str">
        <f>IF(OR(LEFT(A157,1)="O",LEFT(A157,1)="P"),A157,IF(LEFT(A157,1)="S",LEFT(A157,4),IF(LEFT(A157,1)="H",LEFT(A157,7))))</f>
        <v>SJ53</v>
      </c>
      <c r="C157" s="48">
        <v>2.637</v>
      </c>
      <c r="D157" s="27">
        <v>1.6E-2</v>
      </c>
      <c r="E157" s="26"/>
      <c r="F157" s="27"/>
      <c r="G157" s="58"/>
      <c r="H157" s="27"/>
      <c r="I157" s="26"/>
      <c r="J157" s="27"/>
      <c r="K157" s="26"/>
      <c r="L157" s="27"/>
      <c r="M157" s="22">
        <f t="shared" si="13"/>
        <v>1</v>
      </c>
    </row>
    <row r="158" spans="1:13">
      <c r="A158" s="35" t="s">
        <v>341</v>
      </c>
      <c r="B158" s="31" t="str">
        <f>IF(OR(LEFT(A158,1)="O",LEFT(A158,1)="P"),A158,IF(LEFT(A158,1)="S",LEFT(A158,4),IF(LEFT(A158,1)="H",LEFT(A158,7))))</f>
        <v>SJ63</v>
      </c>
      <c r="C158" s="48">
        <v>2.6320000000000001</v>
      </c>
      <c r="D158" s="27">
        <v>1.7000000000000001E-2</v>
      </c>
      <c r="E158" s="26"/>
      <c r="F158" s="27"/>
      <c r="G158" s="58"/>
      <c r="H158" s="27"/>
      <c r="I158" s="26"/>
      <c r="J158" s="27"/>
      <c r="K158" s="26"/>
      <c r="L158" s="27"/>
      <c r="M158" s="22">
        <f t="shared" si="13"/>
        <v>1</v>
      </c>
    </row>
    <row r="159" spans="1:13">
      <c r="A159" s="279" t="s">
        <v>388</v>
      </c>
      <c r="B159" s="31" t="s">
        <v>388</v>
      </c>
      <c r="C159" s="38">
        <v>2.6560000000000001</v>
      </c>
      <c r="D159" s="267">
        <v>1.6E-2</v>
      </c>
      <c r="E159" s="277"/>
      <c r="F159" s="267"/>
      <c r="G159" s="55"/>
      <c r="H159" s="27"/>
      <c r="I159" s="26"/>
      <c r="J159" s="27"/>
      <c r="K159" s="26"/>
      <c r="L159" s="27"/>
      <c r="M159" s="22">
        <f t="shared" si="13"/>
        <v>1</v>
      </c>
    </row>
    <row r="160" spans="1:13">
      <c r="A160" s="20" t="s">
        <v>421</v>
      </c>
      <c r="B160" s="31" t="s">
        <v>421</v>
      </c>
      <c r="C160" s="38">
        <v>2.7890000000000001</v>
      </c>
      <c r="D160" s="267">
        <v>1.6E-2</v>
      </c>
      <c r="E160" s="277"/>
      <c r="F160" s="267"/>
      <c r="G160" s="55"/>
      <c r="H160" s="27"/>
      <c r="I160" s="26"/>
      <c r="J160" s="27"/>
      <c r="K160" s="26"/>
      <c r="L160" s="27"/>
      <c r="M160" s="22">
        <f t="shared" si="13"/>
        <v>1</v>
      </c>
    </row>
    <row r="161" spans="1:13">
      <c r="A161" s="20" t="s">
        <v>92</v>
      </c>
      <c r="B161" s="31" t="str">
        <f t="shared" ref="B161:B166" si="15">IF(OR(LEFT(A161,1)="O",LEFT(A161,1)="P"),A161,IF(LEFT(A161,1)="S",LEFT(A161,4),IF(LEFT(A161,1)="H",LEFT(A161,7))))</f>
        <v>SK21</v>
      </c>
      <c r="C161" s="26">
        <v>4.048</v>
      </c>
      <c r="D161" s="27">
        <v>4.1000000000000002E-2</v>
      </c>
      <c r="E161" s="26"/>
      <c r="F161" s="27"/>
      <c r="G161" s="26"/>
      <c r="H161" s="27"/>
      <c r="I161" s="26"/>
      <c r="J161" s="27"/>
      <c r="K161" s="26"/>
      <c r="L161" s="27"/>
      <c r="M161" s="22">
        <f t="shared" si="13"/>
        <v>1</v>
      </c>
    </row>
    <row r="162" spans="1:13">
      <c r="A162" s="20" t="s">
        <v>91</v>
      </c>
      <c r="B162" s="31" t="str">
        <f t="shared" si="15"/>
        <v>SK33</v>
      </c>
      <c r="C162" s="26">
        <v>4.0410000000000004</v>
      </c>
      <c r="D162" s="37">
        <v>4.1000000000000002E-2</v>
      </c>
      <c r="E162" s="38"/>
      <c r="F162" s="45"/>
      <c r="G162" s="26"/>
      <c r="H162" s="27"/>
      <c r="I162" s="49"/>
      <c r="J162" s="50"/>
      <c r="K162" s="26"/>
      <c r="L162" s="27"/>
      <c r="M162" s="22">
        <f t="shared" ref="M162:M201" si="16">1*NOT(ISBLANK(C162))+2*NOT(ISBLANK(E162))+4*NOT(ISBLANK(G162))+8*NOT(ISBLANK(I162))+NOT(ISBLANK(K162))</f>
        <v>1</v>
      </c>
    </row>
    <row r="163" spans="1:13">
      <c r="A163" s="32" t="s">
        <v>93</v>
      </c>
      <c r="B163" s="31" t="str">
        <f t="shared" si="15"/>
        <v>SK43</v>
      </c>
      <c r="C163" s="39">
        <v>4.0860000000000003</v>
      </c>
      <c r="D163" s="27">
        <v>3.5999999999999997E-2</v>
      </c>
      <c r="E163" s="26"/>
      <c r="F163" s="27"/>
      <c r="G163" s="26"/>
      <c r="H163" s="27"/>
      <c r="I163" s="26"/>
      <c r="J163" s="27"/>
      <c r="K163" s="26"/>
      <c r="L163" s="27"/>
      <c r="M163" s="22">
        <f t="shared" si="16"/>
        <v>1</v>
      </c>
    </row>
    <row r="164" spans="1:13">
      <c r="A164" s="35" t="s">
        <v>288</v>
      </c>
      <c r="B164" s="31" t="str">
        <f t="shared" si="15"/>
        <v>SK52</v>
      </c>
      <c r="C164" s="48">
        <v>4.1070000000000002</v>
      </c>
      <c r="D164" s="27">
        <v>2.9000000000000001E-2</v>
      </c>
      <c r="E164" s="26"/>
      <c r="F164" s="27"/>
      <c r="G164" s="58"/>
      <c r="H164" s="27"/>
      <c r="I164" s="26"/>
      <c r="J164" s="27"/>
      <c r="K164" s="26"/>
      <c r="L164" s="27"/>
      <c r="M164" s="22">
        <f t="shared" si="16"/>
        <v>1</v>
      </c>
    </row>
    <row r="165" spans="1:13">
      <c r="A165" s="35" t="s">
        <v>330</v>
      </c>
      <c r="B165" s="31" t="str">
        <f t="shared" si="15"/>
        <v>SK62</v>
      </c>
      <c r="C165" s="48">
        <v>4.0750000000000002</v>
      </c>
      <c r="D165" s="27">
        <v>4.4999999999999998E-2</v>
      </c>
      <c r="E165" s="26"/>
      <c r="F165" s="27"/>
      <c r="G165" s="58"/>
      <c r="H165" s="27"/>
      <c r="I165" s="26"/>
      <c r="J165" s="27"/>
      <c r="K165" s="26"/>
      <c r="L165" s="27"/>
      <c r="M165" s="22">
        <f t="shared" si="16"/>
        <v>1</v>
      </c>
    </row>
    <row r="166" spans="1:13">
      <c r="A166" s="20" t="s">
        <v>369</v>
      </c>
      <c r="B166" s="31" t="str">
        <f t="shared" si="15"/>
        <v>SK78</v>
      </c>
      <c r="C166" s="274">
        <v>4.1340000000000003</v>
      </c>
      <c r="D166" s="46">
        <v>0.04</v>
      </c>
      <c r="E166" s="26"/>
      <c r="F166" s="27"/>
      <c r="G166" s="58"/>
      <c r="H166" s="27"/>
      <c r="I166" s="26"/>
      <c r="J166" s="27"/>
      <c r="K166" s="26"/>
      <c r="L166" s="27"/>
      <c r="M166" s="22">
        <f t="shared" si="16"/>
        <v>1</v>
      </c>
    </row>
    <row r="167" spans="1:13">
      <c r="A167" s="20" t="s">
        <v>418</v>
      </c>
      <c r="B167" s="31" t="s">
        <v>418</v>
      </c>
      <c r="C167" s="38">
        <v>4.0789999999999997</v>
      </c>
      <c r="D167" s="267">
        <v>2.5999999999999999E-2</v>
      </c>
      <c r="E167" s="277"/>
      <c r="F167" s="267"/>
      <c r="G167" s="55"/>
      <c r="H167" s="27"/>
      <c r="I167" s="26"/>
      <c r="J167" s="27"/>
      <c r="K167" s="26"/>
      <c r="L167" s="27"/>
      <c r="M167" s="22">
        <f t="shared" si="16"/>
        <v>1</v>
      </c>
    </row>
    <row r="168" spans="1:13">
      <c r="A168" s="20" t="s">
        <v>419</v>
      </c>
      <c r="B168" s="31" t="s">
        <v>419</v>
      </c>
      <c r="C168" s="38">
        <v>3.899</v>
      </c>
      <c r="D168" s="267">
        <v>2.4E-2</v>
      </c>
      <c r="E168" s="277"/>
      <c r="F168" s="267"/>
      <c r="G168" s="55"/>
      <c r="H168" s="27"/>
      <c r="I168" s="26"/>
      <c r="J168" s="27"/>
      <c r="K168" s="26"/>
      <c r="L168" s="27"/>
      <c r="M168" s="22">
        <f t="shared" si="16"/>
        <v>1</v>
      </c>
    </row>
    <row r="169" spans="1:13">
      <c r="A169" s="20" t="s">
        <v>98</v>
      </c>
      <c r="B169" s="31" t="str">
        <f>IF(OR(LEFT(A169,1)="O",LEFT(A169,1)="P"),A169,IF(LEFT(A169,1)="S",LEFT(A169,4),IF(LEFT(A169,1)="H",LEFT(A169,7))))</f>
        <v>SL34</v>
      </c>
      <c r="C169" s="26">
        <v>5.8929999999999998</v>
      </c>
      <c r="D169" s="27">
        <v>5.7000000000000002E-2</v>
      </c>
      <c r="E169" s="26"/>
      <c r="F169" s="27"/>
      <c r="G169" s="26"/>
      <c r="H169" s="27"/>
      <c r="I169" s="26"/>
      <c r="J169" s="27"/>
      <c r="K169" s="26"/>
      <c r="L169" s="27"/>
      <c r="M169" s="22">
        <f t="shared" si="16"/>
        <v>1</v>
      </c>
    </row>
    <row r="170" spans="1:13">
      <c r="A170" s="35" t="s">
        <v>96</v>
      </c>
      <c r="B170" s="31" t="str">
        <f>IF(OR(LEFT(A170,1)="O",LEFT(A170,1)="P"),A170,IF(LEFT(A170,1)="S",LEFT(A170,4),IF(LEFT(A170,1)="H",LEFT(A170,7))))</f>
        <v>SL46</v>
      </c>
      <c r="C170" s="39">
        <v>5.867</v>
      </c>
      <c r="D170" s="27">
        <v>6.6000000000000003E-2</v>
      </c>
      <c r="E170" s="26"/>
      <c r="F170" s="51"/>
      <c r="G170" s="26"/>
      <c r="H170" s="27"/>
      <c r="I170" s="26"/>
      <c r="J170" s="27"/>
      <c r="K170" s="26"/>
      <c r="L170" s="27"/>
      <c r="M170" s="22">
        <f t="shared" si="16"/>
        <v>1</v>
      </c>
    </row>
    <row r="171" spans="1:13">
      <c r="A171" s="20" t="s">
        <v>99</v>
      </c>
      <c r="B171" s="31" t="str">
        <f>IF(OR(LEFT(A171,1)="O",LEFT(A171,1)="P"),A171,IF(LEFT(A171,1)="S",LEFT(A171,4),IF(LEFT(A171,1)="H",LEFT(A171,7))))</f>
        <v>SL51</v>
      </c>
      <c r="C171" s="39">
        <v>5.9089999999999998</v>
      </c>
      <c r="D171" s="27">
        <v>4.7E-2</v>
      </c>
      <c r="E171" s="26"/>
      <c r="F171" s="52"/>
      <c r="G171" s="26"/>
      <c r="H171" s="27"/>
      <c r="I171" s="26"/>
      <c r="J171" s="27"/>
      <c r="K171" s="26"/>
      <c r="L171" s="27"/>
      <c r="M171" s="22">
        <f t="shared" si="16"/>
        <v>1</v>
      </c>
    </row>
    <row r="172" spans="1:13">
      <c r="A172" s="20" t="s">
        <v>328</v>
      </c>
      <c r="B172" s="31" t="str">
        <f>IF(OR(LEFT(A172,1)="O",LEFT(A172,1)="P"),A172,IF(LEFT(A172,1)="S",LEFT(A172,4),IF(LEFT(A172,1)="H",LEFT(A172,7))))</f>
        <v>SL61</v>
      </c>
      <c r="C172" s="39">
        <v>5.931</v>
      </c>
      <c r="D172" s="27">
        <v>5.7000000000000002E-2</v>
      </c>
      <c r="E172" s="26"/>
      <c r="F172" s="52"/>
      <c r="G172" s="26"/>
      <c r="H172" s="27"/>
      <c r="I172" s="26"/>
      <c r="J172" s="27"/>
      <c r="K172" s="26"/>
      <c r="L172" s="27"/>
      <c r="M172" s="22">
        <f t="shared" si="16"/>
        <v>1</v>
      </c>
    </row>
    <row r="173" spans="1:13">
      <c r="A173" s="279" t="s">
        <v>390</v>
      </c>
      <c r="B173" s="31" t="s">
        <v>390</v>
      </c>
      <c r="C173" s="38">
        <v>5.96</v>
      </c>
      <c r="D173" s="267">
        <v>5.1999999999999998E-2</v>
      </c>
      <c r="E173" s="277"/>
      <c r="F173" s="267"/>
      <c r="G173" s="55"/>
      <c r="H173" s="27"/>
      <c r="I173" s="26"/>
      <c r="J173" s="27"/>
      <c r="K173" s="26"/>
      <c r="L173" s="27"/>
      <c r="M173" s="22">
        <f t="shared" si="16"/>
        <v>1</v>
      </c>
    </row>
    <row r="174" spans="1:13">
      <c r="A174" s="20" t="s">
        <v>370</v>
      </c>
      <c r="B174" s="31" t="str">
        <f>IF(OR(LEFT(A174,1)="O",LEFT(A174,1)="P"),A174,IF(LEFT(A174,1)="S",LEFT(A174,4),IF(LEFT(A174,1)="H",LEFT(A174,7))))</f>
        <v>SL77</v>
      </c>
      <c r="C174" s="39">
        <v>5.181</v>
      </c>
      <c r="D174" s="27">
        <v>4.7E-2</v>
      </c>
      <c r="E174" s="26">
        <v>29.1</v>
      </c>
      <c r="F174" s="27">
        <v>0.5</v>
      </c>
      <c r="G174" s="26"/>
      <c r="H174" s="27"/>
      <c r="I174" s="26"/>
      <c r="J174" s="27"/>
      <c r="K174" s="26"/>
      <c r="L174" s="27"/>
      <c r="M174" s="22">
        <f t="shared" si="16"/>
        <v>3</v>
      </c>
    </row>
    <row r="175" spans="1:13">
      <c r="A175" s="20" t="s">
        <v>416</v>
      </c>
      <c r="B175" s="31" t="s">
        <v>416</v>
      </c>
      <c r="C175" s="38">
        <v>5.0060000000000002</v>
      </c>
      <c r="D175" s="267">
        <v>2.9000000000000001E-2</v>
      </c>
      <c r="E175" s="277">
        <v>30.3</v>
      </c>
      <c r="F175" s="267">
        <v>0.4</v>
      </c>
      <c r="G175" s="55"/>
      <c r="H175" s="27"/>
      <c r="I175" s="26"/>
      <c r="J175" s="27"/>
      <c r="K175" s="26"/>
      <c r="L175" s="27"/>
      <c r="M175" s="22">
        <f t="shared" si="16"/>
        <v>3</v>
      </c>
    </row>
    <row r="176" spans="1:13">
      <c r="A176" s="20" t="s">
        <v>103</v>
      </c>
      <c r="B176" s="31" t="str">
        <f>IF(OR(LEFT(A176,1)="O",LEFT(A176,1)="P"),A176,IF(LEFT(A176,1)="S",LEFT(A176,4),IF(LEFT(A176,1)="H",LEFT(A176,7))))</f>
        <v>SN26</v>
      </c>
      <c r="C176" s="26">
        <v>8.5429999999999993</v>
      </c>
      <c r="D176" s="27">
        <v>7.1999999999999995E-2</v>
      </c>
      <c r="E176" s="26">
        <v>19.63</v>
      </c>
      <c r="F176" s="27">
        <v>0.37</v>
      </c>
      <c r="G176" s="26"/>
      <c r="H176" s="27"/>
      <c r="I176" s="26"/>
      <c r="J176" s="27"/>
      <c r="K176" s="26"/>
      <c r="L176" s="27"/>
      <c r="M176" s="22">
        <f t="shared" si="16"/>
        <v>3</v>
      </c>
    </row>
    <row r="177" spans="1:13">
      <c r="A177" s="20" t="s">
        <v>104</v>
      </c>
      <c r="B177" s="31" t="str">
        <f>IF(OR(LEFT(A177,1)="O",LEFT(A177,1)="P"),A177,IF(LEFT(A177,1)="S",LEFT(A177,4),IF(LEFT(A177,1)="H",LEFT(A177,7))))</f>
        <v>SN38</v>
      </c>
      <c r="C177" s="26">
        <v>8.5730000000000004</v>
      </c>
      <c r="D177" s="27">
        <v>6.0999999999999999E-2</v>
      </c>
      <c r="E177" s="26"/>
      <c r="F177" s="27"/>
      <c r="G177" s="26"/>
      <c r="H177" s="27"/>
      <c r="I177" s="26"/>
      <c r="J177" s="27"/>
      <c r="K177" s="26"/>
      <c r="L177" s="27"/>
      <c r="M177" s="22">
        <f t="shared" si="16"/>
        <v>1</v>
      </c>
    </row>
    <row r="178" spans="1:13">
      <c r="A178" s="20" t="s">
        <v>105</v>
      </c>
      <c r="B178" s="31" t="str">
        <f>IF(OR(LEFT(A178,1)="O",LEFT(A178,1)="P"),A178,IF(LEFT(A178,1)="S",LEFT(A178,4),IF(LEFT(A178,1)="H",LEFT(A178,7))))</f>
        <v>SN50</v>
      </c>
      <c r="C178" s="39">
        <v>8.6850000000000005</v>
      </c>
      <c r="D178" s="27">
        <v>6.2E-2</v>
      </c>
      <c r="E178" s="26"/>
      <c r="F178" s="27"/>
      <c r="G178" s="26"/>
      <c r="H178" s="27"/>
      <c r="I178" s="26"/>
      <c r="J178" s="27"/>
      <c r="K178" s="26"/>
      <c r="L178" s="27"/>
      <c r="M178" s="22">
        <f t="shared" si="16"/>
        <v>1</v>
      </c>
    </row>
    <row r="179" spans="1:13">
      <c r="A179" s="20" t="s">
        <v>326</v>
      </c>
      <c r="B179" s="31" t="str">
        <f>IF(OR(LEFT(A179,1)="O",LEFT(A179,1)="P"),A179,IF(LEFT(A179,1)="S",LEFT(A179,4),IF(LEFT(A179,1)="H",LEFT(A179,7))))</f>
        <v>SN60</v>
      </c>
      <c r="C179" s="39">
        <v>8.5950000000000006</v>
      </c>
      <c r="D179" s="27">
        <v>7.2999999999999995E-2</v>
      </c>
      <c r="E179" s="26"/>
      <c r="F179" s="27"/>
      <c r="G179" s="26"/>
      <c r="H179" s="27"/>
      <c r="I179" s="26"/>
      <c r="J179" s="27"/>
      <c r="K179" s="26"/>
      <c r="L179" s="27"/>
      <c r="M179" s="22">
        <f t="shared" si="16"/>
        <v>1</v>
      </c>
    </row>
    <row r="180" spans="1:13">
      <c r="A180" s="20" t="s">
        <v>371</v>
      </c>
      <c r="B180" s="31" t="str">
        <f>IF(OR(LEFT(A180,1)="O",LEFT(A180,1)="P"),A180,IF(LEFT(A180,1)="S",LEFT(A180,4),IF(LEFT(A180,1)="H",LEFT(A180,7))))</f>
        <v>SN74</v>
      </c>
      <c r="C180" s="38">
        <v>8.9809999999999999</v>
      </c>
      <c r="D180" s="267">
        <v>6.5000000000000002E-2</v>
      </c>
      <c r="E180" s="277">
        <v>51.5</v>
      </c>
      <c r="F180" s="267">
        <v>0.6</v>
      </c>
      <c r="G180" s="26"/>
      <c r="H180" s="27"/>
      <c r="I180" s="26"/>
      <c r="J180" s="27"/>
      <c r="K180" s="26"/>
      <c r="L180" s="27"/>
      <c r="M180" s="22">
        <f t="shared" si="16"/>
        <v>3</v>
      </c>
    </row>
    <row r="181" spans="1:13">
      <c r="A181" s="279" t="s">
        <v>392</v>
      </c>
      <c r="B181" s="31" t="s">
        <v>392</v>
      </c>
      <c r="C181" s="38">
        <v>8.6709999999999994</v>
      </c>
      <c r="D181" s="267">
        <v>5.3999999999999999E-2</v>
      </c>
      <c r="E181" s="277"/>
      <c r="F181" s="267"/>
      <c r="G181" s="55"/>
      <c r="H181" s="27"/>
      <c r="I181" s="26"/>
      <c r="J181" s="27"/>
      <c r="K181" s="26"/>
      <c r="L181" s="27"/>
      <c r="M181" s="22">
        <f t="shared" si="16"/>
        <v>1</v>
      </c>
    </row>
    <row r="182" spans="1:13">
      <c r="A182" s="20" t="s">
        <v>413</v>
      </c>
      <c r="B182" s="31" t="s">
        <v>413</v>
      </c>
      <c r="C182" s="38">
        <v>9.2810000000000006</v>
      </c>
      <c r="D182" s="267">
        <v>0.06</v>
      </c>
      <c r="E182" s="277">
        <v>55.3</v>
      </c>
      <c r="F182" s="267">
        <v>0.7</v>
      </c>
      <c r="G182" s="55"/>
      <c r="H182" s="27"/>
      <c r="I182" s="26"/>
      <c r="J182" s="27"/>
      <c r="K182" s="26"/>
      <c r="L182" s="27"/>
      <c r="M182" s="22">
        <f t="shared" si="16"/>
        <v>3</v>
      </c>
    </row>
    <row r="183" spans="1:13">
      <c r="A183" s="20" t="s">
        <v>415</v>
      </c>
      <c r="B183" s="31" t="s">
        <v>415</v>
      </c>
      <c r="C183" s="38">
        <v>8.6790000000000003</v>
      </c>
      <c r="D183" s="267">
        <v>5.6000000000000001E-2</v>
      </c>
      <c r="E183" s="277"/>
      <c r="F183" s="267"/>
      <c r="G183" s="55"/>
      <c r="H183" s="27"/>
      <c r="I183" s="26"/>
      <c r="J183" s="27"/>
      <c r="K183" s="26"/>
      <c r="L183" s="27"/>
      <c r="M183" s="22">
        <f t="shared" si="16"/>
        <v>1</v>
      </c>
    </row>
    <row r="184" spans="1:13">
      <c r="A184" s="20" t="s">
        <v>414</v>
      </c>
      <c r="B184" s="31" t="s">
        <v>414</v>
      </c>
      <c r="C184" s="38">
        <v>9.0259999999999998</v>
      </c>
      <c r="D184" s="267">
        <v>5.8000000000000003E-2</v>
      </c>
      <c r="E184" s="277">
        <v>53.1</v>
      </c>
      <c r="F184" s="267">
        <v>0.8</v>
      </c>
      <c r="G184" s="55"/>
      <c r="H184" s="27"/>
      <c r="I184" s="26"/>
      <c r="J184" s="27"/>
      <c r="K184" s="26"/>
      <c r="L184" s="27"/>
      <c r="M184" s="22">
        <f t="shared" si="16"/>
        <v>3</v>
      </c>
    </row>
    <row r="185" spans="1:13">
      <c r="A185" s="20" t="s">
        <v>111</v>
      </c>
      <c r="B185" s="31" t="str">
        <f t="shared" ref="B185:B190" si="17">IF(OR(LEFT(A185,1)="O",LEFT(A185,1)="P"),A185,IF(LEFT(A185,1)="S",LEFT(A185,4),IF(LEFT(A185,1)="H",LEFT(A185,7))))</f>
        <v>SP27</v>
      </c>
      <c r="C185" s="55">
        <v>18.100000000000001</v>
      </c>
      <c r="D185" s="27">
        <v>0.27</v>
      </c>
      <c r="E185" s="26">
        <v>58.38</v>
      </c>
      <c r="F185" s="27">
        <v>2.0299999999999998</v>
      </c>
      <c r="G185" s="55"/>
      <c r="H185" s="27"/>
      <c r="I185" s="26"/>
      <c r="J185" s="27"/>
      <c r="K185" s="26"/>
      <c r="L185" s="27"/>
      <c r="M185" s="22">
        <f t="shared" si="16"/>
        <v>3</v>
      </c>
    </row>
    <row r="186" spans="1:13">
      <c r="A186" s="20" t="s">
        <v>112</v>
      </c>
      <c r="B186" s="31" t="str">
        <f t="shared" si="17"/>
        <v>SP37</v>
      </c>
      <c r="C186" s="26">
        <v>18.14</v>
      </c>
      <c r="D186" s="27">
        <v>0.15</v>
      </c>
      <c r="E186" s="26"/>
      <c r="F186" s="27"/>
      <c r="G186" s="55"/>
      <c r="H186" s="59"/>
      <c r="I186" s="26"/>
      <c r="J186" s="27"/>
      <c r="K186" s="26"/>
      <c r="L186" s="27"/>
      <c r="M186" s="22">
        <f t="shared" si="16"/>
        <v>1</v>
      </c>
    </row>
    <row r="187" spans="1:13">
      <c r="A187" s="35" t="s">
        <v>113</v>
      </c>
      <c r="B187" s="31" t="str">
        <f t="shared" si="17"/>
        <v>SP49</v>
      </c>
      <c r="C187" s="48">
        <v>18.34</v>
      </c>
      <c r="D187" s="27">
        <v>0.12</v>
      </c>
      <c r="E187" s="26">
        <v>60.2</v>
      </c>
      <c r="F187" s="56">
        <v>1</v>
      </c>
      <c r="G187" s="55"/>
      <c r="H187" s="59"/>
      <c r="I187" s="26"/>
      <c r="J187" s="27"/>
      <c r="K187" s="26"/>
      <c r="L187" s="27"/>
      <c r="M187" s="22">
        <f t="shared" si="16"/>
        <v>3</v>
      </c>
    </row>
    <row r="188" spans="1:13">
      <c r="A188" s="35" t="s">
        <v>324</v>
      </c>
      <c r="B188" s="31" t="str">
        <f t="shared" si="17"/>
        <v>SP59</v>
      </c>
      <c r="C188" s="48">
        <v>18.12</v>
      </c>
      <c r="D188" s="27">
        <v>0.12</v>
      </c>
      <c r="E188" s="26"/>
      <c r="F188" s="56"/>
      <c r="G188" s="55"/>
      <c r="H188" s="59"/>
      <c r="I188" s="26"/>
      <c r="J188" s="27"/>
      <c r="K188" s="26"/>
      <c r="L188" s="27"/>
      <c r="M188" s="22">
        <f t="shared" si="16"/>
        <v>1</v>
      </c>
    </row>
    <row r="189" spans="1:13">
      <c r="A189" s="20" t="s">
        <v>372</v>
      </c>
      <c r="B189" s="31" t="str">
        <f t="shared" si="17"/>
        <v>SP72</v>
      </c>
      <c r="C189" s="48">
        <v>18.16</v>
      </c>
      <c r="D189" s="57">
        <v>0.1</v>
      </c>
      <c r="E189" s="278">
        <v>83</v>
      </c>
      <c r="F189" s="267">
        <v>0.9</v>
      </c>
      <c r="G189" s="55"/>
      <c r="H189" s="59"/>
      <c r="I189" s="26"/>
      <c r="J189" s="27"/>
      <c r="K189" s="26"/>
      <c r="L189" s="27"/>
      <c r="M189" s="22">
        <f t="shared" si="16"/>
        <v>3</v>
      </c>
    </row>
    <row r="190" spans="1:13">
      <c r="A190" s="20" t="s">
        <v>373</v>
      </c>
      <c r="B190" s="31" t="str">
        <f t="shared" si="17"/>
        <v>SP73</v>
      </c>
      <c r="C190" s="48">
        <v>18.170000000000002</v>
      </c>
      <c r="D190" s="267">
        <v>0.12</v>
      </c>
      <c r="E190" s="277"/>
      <c r="F190" s="267"/>
      <c r="G190" s="55"/>
      <c r="H190" s="59"/>
      <c r="I190" s="26"/>
      <c r="J190" s="27"/>
      <c r="K190" s="26"/>
      <c r="L190" s="27"/>
      <c r="M190" s="22">
        <f t="shared" si="16"/>
        <v>1</v>
      </c>
    </row>
    <row r="191" spans="1:13">
      <c r="A191" s="20" t="s">
        <v>410</v>
      </c>
      <c r="B191" s="31" t="s">
        <v>410</v>
      </c>
      <c r="C191" s="38">
        <v>18.454999999999998</v>
      </c>
      <c r="D191" s="267">
        <v>7.8E-2</v>
      </c>
      <c r="E191" s="277">
        <v>84.4</v>
      </c>
      <c r="F191" s="267">
        <v>1.1000000000000001</v>
      </c>
      <c r="G191" s="55"/>
      <c r="H191" s="27"/>
      <c r="I191" s="26"/>
      <c r="J191" s="27"/>
      <c r="K191" s="26"/>
      <c r="L191" s="27"/>
      <c r="M191" s="22">
        <f t="shared" si="16"/>
        <v>3</v>
      </c>
    </row>
    <row r="192" spans="1:13">
      <c r="A192" s="20" t="s">
        <v>115</v>
      </c>
      <c r="B192" s="31" t="str">
        <f t="shared" ref="B192:B199" si="18">IF(OR(LEFT(A192,1)="O",LEFT(A192,1)="P"),A192,IF(LEFT(A192,1)="S",LEFT(A192,4),IF(LEFT(A192,1)="H",LEFT(A192,7))))</f>
        <v>SQ28</v>
      </c>
      <c r="C192" s="26">
        <v>30.14</v>
      </c>
      <c r="D192" s="57">
        <v>0.3</v>
      </c>
      <c r="E192" s="26">
        <v>11.02</v>
      </c>
      <c r="F192" s="57">
        <v>0.6</v>
      </c>
      <c r="G192" s="55"/>
      <c r="H192" s="27"/>
      <c r="I192" s="26"/>
      <c r="J192" s="27"/>
      <c r="K192" s="26"/>
      <c r="L192" s="27"/>
      <c r="M192" s="22">
        <f t="shared" si="16"/>
        <v>3</v>
      </c>
    </row>
    <row r="193" spans="1:13">
      <c r="A193" s="20" t="s">
        <v>114</v>
      </c>
      <c r="B193" s="31" t="str">
        <f t="shared" si="18"/>
        <v>SQ36</v>
      </c>
      <c r="C193" s="26">
        <v>30.04</v>
      </c>
      <c r="D193" s="27">
        <v>0.24</v>
      </c>
      <c r="E193" s="26"/>
      <c r="F193" s="27"/>
      <c r="G193" s="55"/>
      <c r="H193" s="27"/>
      <c r="I193" s="26"/>
      <c r="J193" s="27"/>
      <c r="K193" s="26"/>
      <c r="L193" s="27"/>
      <c r="M193" s="22">
        <f t="shared" si="16"/>
        <v>1</v>
      </c>
    </row>
    <row r="194" spans="1:13">
      <c r="A194" s="35" t="s">
        <v>117</v>
      </c>
      <c r="B194" s="31" t="str">
        <f t="shared" si="18"/>
        <v>SQ44</v>
      </c>
      <c r="C194" s="53">
        <v>39.76</v>
      </c>
      <c r="D194" s="27">
        <v>0.53</v>
      </c>
      <c r="E194" s="26">
        <v>121.8</v>
      </c>
      <c r="F194" s="27">
        <v>3.7</v>
      </c>
      <c r="G194" s="55"/>
      <c r="H194" s="27"/>
      <c r="I194" s="26"/>
      <c r="J194" s="27"/>
      <c r="K194" s="26"/>
      <c r="L194" s="27"/>
      <c r="M194" s="22">
        <f t="shared" si="16"/>
        <v>3</v>
      </c>
    </row>
    <row r="195" spans="1:13">
      <c r="A195" s="35" t="s">
        <v>118</v>
      </c>
      <c r="B195" s="31" t="str">
        <f t="shared" si="18"/>
        <v>SQ47</v>
      </c>
      <c r="C195" s="48">
        <v>39.880000000000003</v>
      </c>
      <c r="D195" s="27">
        <v>0.28999999999999998</v>
      </c>
      <c r="E195" s="26">
        <v>122.3</v>
      </c>
      <c r="F195" s="27">
        <v>2.2999999999999998</v>
      </c>
      <c r="G195" s="58"/>
      <c r="H195" s="27"/>
      <c r="I195" s="26"/>
      <c r="J195" s="27"/>
      <c r="K195" s="26"/>
      <c r="L195" s="27"/>
      <c r="M195" s="22">
        <f t="shared" si="16"/>
        <v>3</v>
      </c>
    </row>
    <row r="196" spans="1:13">
      <c r="A196" s="35" t="s">
        <v>116</v>
      </c>
      <c r="B196" s="31" t="str">
        <f t="shared" si="18"/>
        <v>SQ48</v>
      </c>
      <c r="C196" s="53">
        <v>30.25</v>
      </c>
      <c r="D196" s="27">
        <v>0.17</v>
      </c>
      <c r="E196" s="26"/>
      <c r="F196" s="27"/>
      <c r="G196" s="55"/>
      <c r="H196" s="27"/>
      <c r="I196" s="26"/>
      <c r="J196" s="27"/>
      <c r="K196" s="26"/>
      <c r="L196" s="27"/>
      <c r="M196" s="22">
        <f t="shared" si="16"/>
        <v>1</v>
      </c>
    </row>
    <row r="197" spans="1:13">
      <c r="A197" s="20" t="s">
        <v>374</v>
      </c>
      <c r="B197" s="31" t="str">
        <f t="shared" si="18"/>
        <v>SQ70</v>
      </c>
      <c r="C197" s="38">
        <v>39.619999999999997</v>
      </c>
      <c r="D197" s="267">
        <v>0.25</v>
      </c>
      <c r="E197" s="277">
        <v>159.5</v>
      </c>
      <c r="F197" s="267">
        <v>2.6</v>
      </c>
      <c r="G197" s="55"/>
      <c r="H197" s="27"/>
      <c r="I197" s="26"/>
      <c r="J197" s="27"/>
      <c r="K197" s="26"/>
      <c r="L197" s="27"/>
      <c r="M197" s="22">
        <f t="shared" si="16"/>
        <v>3</v>
      </c>
    </row>
    <row r="198" spans="1:13">
      <c r="A198" s="20" t="s">
        <v>375</v>
      </c>
      <c r="B198" s="31" t="str">
        <f t="shared" si="18"/>
        <v>SQ71</v>
      </c>
      <c r="C198" s="38">
        <v>30.81</v>
      </c>
      <c r="D198" s="267">
        <v>0.21</v>
      </c>
      <c r="E198" s="277"/>
      <c r="F198" s="267"/>
      <c r="G198" s="55"/>
      <c r="H198" s="27"/>
      <c r="I198" s="26"/>
      <c r="J198" s="27"/>
      <c r="K198" s="26"/>
      <c r="L198" s="27"/>
      <c r="M198" s="22">
        <f t="shared" si="16"/>
        <v>1</v>
      </c>
    </row>
    <row r="199" spans="1:13">
      <c r="A199" s="20" t="s">
        <v>376</v>
      </c>
      <c r="B199" s="31" t="str">
        <f t="shared" si="18"/>
        <v>SQ83</v>
      </c>
      <c r="C199" s="38">
        <v>30.64</v>
      </c>
      <c r="D199" s="267">
        <v>0.22</v>
      </c>
      <c r="E199" s="277"/>
      <c r="F199" s="267"/>
      <c r="G199" s="55"/>
      <c r="H199" s="27"/>
      <c r="I199" s="26"/>
      <c r="J199" s="27"/>
      <c r="K199" s="26"/>
      <c r="L199" s="27"/>
      <c r="M199" s="22">
        <f t="shared" si="16"/>
        <v>1</v>
      </c>
    </row>
    <row r="200" spans="1:13">
      <c r="A200" s="20" t="s">
        <v>407</v>
      </c>
      <c r="B200" s="31" t="s">
        <v>407</v>
      </c>
      <c r="C200" s="38">
        <v>30.867999999999999</v>
      </c>
      <c r="D200" s="267">
        <v>0.20799999999999999</v>
      </c>
      <c r="E200" s="277"/>
      <c r="F200" s="267"/>
      <c r="G200" s="55"/>
      <c r="H200" s="27"/>
      <c r="I200" s="26"/>
      <c r="J200" s="27"/>
      <c r="K200" s="26"/>
      <c r="L200" s="27"/>
      <c r="M200" s="22">
        <f t="shared" si="16"/>
        <v>1</v>
      </c>
    </row>
    <row r="201" spans="1:13">
      <c r="A201" s="20" t="s">
        <v>408</v>
      </c>
      <c r="B201" s="31" t="s">
        <v>408</v>
      </c>
      <c r="C201" s="38">
        <v>39.722999999999999</v>
      </c>
      <c r="D201" s="267">
        <v>0.27500000000000002</v>
      </c>
      <c r="E201" s="277">
        <v>160.80000000000001</v>
      </c>
      <c r="F201" s="267">
        <v>2.1</v>
      </c>
      <c r="G201" s="55"/>
      <c r="H201" s="27"/>
      <c r="I201" s="26"/>
      <c r="J201" s="27"/>
      <c r="K201" s="26"/>
      <c r="L201" s="27"/>
      <c r="M201" s="22">
        <f t="shared" si="16"/>
        <v>3</v>
      </c>
    </row>
    <row r="202" spans="1:13">
      <c r="A202" s="20"/>
      <c r="B202" s="31"/>
      <c r="C202" s="38"/>
      <c r="D202" s="267"/>
      <c r="E202" s="277"/>
      <c r="F202" s="267"/>
      <c r="G202" s="55"/>
      <c r="H202" s="27"/>
      <c r="I202" s="26"/>
      <c r="J202" s="27"/>
      <c r="K202" s="26"/>
      <c r="L202" s="27"/>
    </row>
    <row r="203" spans="1:13">
      <c r="A203" s="20" t="s">
        <v>121</v>
      </c>
      <c r="B203" s="31" t="str">
        <f>IF(OR(LEFT(A203,1)="O",LEFT(A203,1)="P"),A203,IF(LEFT(A203,1)="S",LEFT(A203,4),IF(LEFT(A203,1)="H",LEFT(A203,7))))</f>
        <v>PD1</v>
      </c>
      <c r="C203" s="26"/>
      <c r="D203" s="27"/>
      <c r="E203" s="26"/>
      <c r="F203" s="27"/>
      <c r="G203" s="26">
        <v>0.45600000000000002</v>
      </c>
      <c r="H203" s="27">
        <v>8.9999999999999993E-3</v>
      </c>
      <c r="I203" s="26">
        <v>0.56299999999999994</v>
      </c>
      <c r="J203" s="27">
        <v>1.0999999999999999E-2</v>
      </c>
      <c r="K203" s="26">
        <v>0.54200000000000004</v>
      </c>
      <c r="L203" s="27">
        <v>1.4E-2</v>
      </c>
      <c r="M203" s="22">
        <f>1*NOT(ISBLANK(C203))+2*NOT(ISBLANK(E203))+4*NOT(ISBLANK(G203))+8*NOT(ISBLANK(I203))+NOT(ISBLANK(K203))</f>
        <v>13</v>
      </c>
    </row>
    <row r="204" spans="1:13">
      <c r="A204" s="20" t="s">
        <v>122</v>
      </c>
      <c r="B204" s="31" t="str">
        <f>IF(OR(LEFT(A204,1)="O",LEFT(A204,1)="P"),A204,IF(LEFT(A204,1)="S",LEFT(A204,4),IF(LEFT(A204,1)="H",LEFT(A204,7))))</f>
        <v>PK2</v>
      </c>
      <c r="C204" s="26"/>
      <c r="D204" s="27"/>
      <c r="E204" s="26"/>
      <c r="F204" s="27"/>
      <c r="G204" s="26">
        <v>4.7489999999999997</v>
      </c>
      <c r="H204" s="27">
        <v>6.4000000000000001E-2</v>
      </c>
      <c r="I204" s="26">
        <v>5.9180000000000001</v>
      </c>
      <c r="J204" s="27">
        <v>0.111</v>
      </c>
      <c r="K204" s="26">
        <v>4.7850000000000001</v>
      </c>
      <c r="L204" s="27">
        <v>0.129</v>
      </c>
      <c r="M204" s="22">
        <f>1*NOT(ISBLANK(C204))+2*NOT(ISBLANK(E204))+4*NOT(ISBLANK(G204))+8*NOT(ISBLANK(I204))+NOT(ISBLANK(K204))</f>
        <v>13</v>
      </c>
    </row>
  </sheetData>
  <phoneticPr fontId="12" type="noConversion"/>
  <printOptions gridLines="1" gridLinesSet="0"/>
  <pageMargins left="0.27" right="0.11811023622047245" top="0.35" bottom="0.26" header="0.13" footer="0.15748031496062992"/>
  <pageSetup paperSize="9" scale="76" orientation="portrait" r:id="rId1"/>
  <headerFooter alignWithMargins="0">
    <oddHeader xml:space="preserve">&amp;C&amp;"Arial,Bold"&amp;16Summary Of Reference Materials  </oddHeader>
    <oddFooter>&amp;R&amp;"Arial,Regular"&amp;8RMGeneral/&amp;F,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C22"/>
  <sheetViews>
    <sheetView workbookViewId="0">
      <selection activeCell="A16" sqref="A16"/>
    </sheetView>
  </sheetViews>
  <sheetFormatPr defaultRowHeight="12.75"/>
  <cols>
    <col min="1" max="1" width="9.7109375" style="260" bestFit="1" customWidth="1"/>
    <col min="2" max="2" width="9.140625" style="6"/>
    <col min="3" max="3" width="47.85546875" customWidth="1"/>
  </cols>
  <sheetData>
    <row r="1" spans="1:3" ht="18">
      <c r="A1" s="259" t="s">
        <v>296</v>
      </c>
    </row>
    <row r="3" spans="1:3">
      <c r="A3" s="261" t="s">
        <v>299</v>
      </c>
      <c r="B3" s="262" t="s">
        <v>298</v>
      </c>
      <c r="C3" s="103" t="s">
        <v>297</v>
      </c>
    </row>
    <row r="4" spans="1:3">
      <c r="A4" s="263">
        <v>40323</v>
      </c>
      <c r="B4" s="264" t="s">
        <v>300</v>
      </c>
      <c r="C4" s="129" t="s">
        <v>301</v>
      </c>
    </row>
    <row r="5" spans="1:3">
      <c r="A5" s="263">
        <v>40324</v>
      </c>
      <c r="B5" s="264" t="s">
        <v>302</v>
      </c>
      <c r="C5" s="129" t="s">
        <v>303</v>
      </c>
    </row>
    <row r="6" spans="1:3" ht="25.5">
      <c r="A6" s="263">
        <v>40508</v>
      </c>
      <c r="B6" s="264" t="s">
        <v>319</v>
      </c>
      <c r="C6" s="129" t="s">
        <v>320</v>
      </c>
    </row>
    <row r="7" spans="1:3">
      <c r="A7" s="263">
        <v>40597</v>
      </c>
      <c r="B7" s="264" t="s">
        <v>318</v>
      </c>
      <c r="C7" s="129" t="s">
        <v>317</v>
      </c>
    </row>
    <row r="8" spans="1:3" ht="25.5">
      <c r="A8" s="263">
        <v>40730</v>
      </c>
      <c r="B8" s="264" t="s">
        <v>321</v>
      </c>
      <c r="C8" s="129" t="s">
        <v>320</v>
      </c>
    </row>
    <row r="9" spans="1:3">
      <c r="A9" s="263">
        <v>40787</v>
      </c>
      <c r="B9" s="264" t="s">
        <v>379</v>
      </c>
      <c r="C9" s="129" t="s">
        <v>322</v>
      </c>
    </row>
    <row r="10" spans="1:3">
      <c r="A10" s="263">
        <v>41040</v>
      </c>
      <c r="B10" s="264" t="s">
        <v>344</v>
      </c>
      <c r="C10" s="129" t="s">
        <v>345</v>
      </c>
    </row>
    <row r="11" spans="1:3">
      <c r="A11" s="263">
        <v>41199</v>
      </c>
      <c r="B11" s="264" t="s">
        <v>346</v>
      </c>
      <c r="C11" s="129" t="s">
        <v>347</v>
      </c>
    </row>
    <row r="12" spans="1:3">
      <c r="A12" s="263">
        <v>41309</v>
      </c>
      <c r="B12" s="264" t="s">
        <v>378</v>
      </c>
      <c r="C12" s="129" t="s">
        <v>364</v>
      </c>
    </row>
    <row r="13" spans="1:3">
      <c r="A13" s="263">
        <v>41492</v>
      </c>
      <c r="B13" s="264" t="s">
        <v>377</v>
      </c>
      <c r="C13" s="129" t="s">
        <v>380</v>
      </c>
    </row>
    <row r="14" spans="1:3">
      <c r="A14" s="263">
        <v>41801</v>
      </c>
      <c r="B14" s="264" t="s">
        <v>381</v>
      </c>
      <c r="C14" s="129" t="s">
        <v>382</v>
      </c>
    </row>
    <row r="15" spans="1:3" ht="25.5">
      <c r="A15" s="263">
        <v>42198</v>
      </c>
      <c r="B15" s="264" t="s">
        <v>405</v>
      </c>
      <c r="C15" s="129" t="s">
        <v>406</v>
      </c>
    </row>
    <row r="16" spans="1:3" ht="12.75" customHeight="1">
      <c r="A16" s="263">
        <v>42396</v>
      </c>
      <c r="B16" s="264" t="s">
        <v>430</v>
      </c>
      <c r="C16" s="129" t="s">
        <v>431</v>
      </c>
    </row>
    <row r="17" spans="1:3">
      <c r="A17" s="263"/>
      <c r="B17" s="264"/>
      <c r="C17" s="129"/>
    </row>
    <row r="18" spans="1:3">
      <c r="A18" s="263"/>
      <c r="B18" s="264"/>
      <c r="C18" s="129"/>
    </row>
    <row r="19" spans="1:3">
      <c r="A19" s="263"/>
      <c r="B19" s="264"/>
      <c r="C19" s="129"/>
    </row>
    <row r="20" spans="1:3">
      <c r="C20" s="129"/>
    </row>
    <row r="21" spans="1:3">
      <c r="C21" s="129"/>
    </row>
    <row r="22" spans="1:3">
      <c r="C22" s="129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A67CC995359545896DB6398BCDCF6A" ma:contentTypeVersion="12" ma:contentTypeDescription="Create a new document." ma:contentTypeScope="" ma:versionID="7275fed242272734508c145f29b7b40c">
  <xsd:schema xmlns:xsd="http://www.w3.org/2001/XMLSchema" xmlns:xs="http://www.w3.org/2001/XMLSchema" xmlns:p="http://schemas.microsoft.com/office/2006/metadata/properties" xmlns:ns2="4601f3c2-6960-42e7-ad84-7b26e501907f" xmlns:ns3="dca89520-8c99-4daf-b3ee-ebd2ec277f9b" targetNamespace="http://schemas.microsoft.com/office/2006/metadata/properties" ma:root="true" ma:fieldsID="822124040048f56c36a624c01287b145" ns2:_="" ns3:_="">
    <xsd:import namespace="4601f3c2-6960-42e7-ad84-7b26e501907f"/>
    <xsd:import namespace="dca89520-8c99-4daf-b3ee-ebd2ec277f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1f3c2-6960-42e7-ad84-7b26e50190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89520-8c99-4daf-b3ee-ebd2ec277f9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499993-69D0-4F4B-8A13-61BFE0863A32}"/>
</file>

<file path=customXml/itemProps2.xml><?xml version="1.0" encoding="utf-8"?>
<ds:datastoreItem xmlns:ds="http://schemas.openxmlformats.org/officeDocument/2006/customXml" ds:itemID="{3888D74F-33B6-48B5-BB99-15B2009FE514}"/>
</file>

<file path=customXml/itemProps3.xml><?xml version="1.0" encoding="utf-8"?>
<ds:datastoreItem xmlns:ds="http://schemas.openxmlformats.org/officeDocument/2006/customXml" ds:itemID="{B4FBB0A9-B7AE-433C-B32A-96F6B80567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Welcome and Information</vt:lpstr>
      <vt:lpstr> Start</vt:lpstr>
      <vt:lpstr> Enter Data</vt:lpstr>
      <vt:lpstr>Explanation of Terms</vt:lpstr>
      <vt:lpstr>RM List</vt:lpstr>
      <vt:lpstr>Verson Changes</vt:lpstr>
      <vt:lpstr> Process Chart</vt:lpstr>
      <vt:lpstr>' Enter Data'!Print_Area</vt:lpstr>
      <vt:lpstr>'RM List'!Print_Area</vt:lpstr>
      <vt:lpstr>RMlist</vt:lpstr>
    </vt:vector>
  </TitlesOfParts>
  <Company>Tim Ball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Ball</dc:creator>
  <cp:lastModifiedBy>Tim Ball</cp:lastModifiedBy>
  <cp:lastPrinted>2009-11-11T22:53:09Z</cp:lastPrinted>
  <dcterms:created xsi:type="dcterms:W3CDTF">2004-05-24T04:29:31Z</dcterms:created>
  <dcterms:modified xsi:type="dcterms:W3CDTF">2016-01-27T09:34:53Z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0x0101001DA67CC995359545896DB6398BCDCF6A</vt:lpwstr>
  </property>
</Properties>
</file>